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hidePivotFieldList="1"/>
  <mc:AlternateContent xmlns:mc="http://schemas.openxmlformats.org/markup-compatibility/2006">
    <mc:Choice Requires="x15">
      <x15ac:absPath xmlns:x15ac="http://schemas.microsoft.com/office/spreadsheetml/2010/11/ac" url="https://ingov-my.sharepoint.com/personal/shelthomas_cji_in_gov/Documents/Opioid Settlement/2025 Reporting/Final Report/"/>
    </mc:Choice>
  </mc:AlternateContent>
  <xr:revisionPtr revIDLastSave="10" documentId="8_{66BE34C4-7683-4231-914A-357F9C824831}" xr6:coauthVersionLast="47" xr6:coauthVersionMax="47" xr10:uidLastSave="{14BA2920-4909-4E65-B491-99B7CC2E7525}"/>
  <bookViews>
    <workbookView xWindow="-110" yWindow="-110" windowWidth="19420" windowHeight="10300" xr2:uid="{00000000-000D-0000-FFFF-FFFF00000000}"/>
  </bookViews>
  <sheets>
    <sheet name="Restricted" sheetId="2" r:id="rId1"/>
    <sheet name="Unrestricted - DMHA" sheetId="3" r:id="rId2"/>
    <sheet name="Unrestricted - Drug Czar" sheetId="4" r:id="rId3"/>
    <sheet name="Exhibit E Key"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D84" i="3"/>
  <c r="D87" i="2"/>
  <c r="M15" i="2"/>
  <c r="M14" i="2"/>
  <c r="M13" i="2"/>
  <c r="M7" i="2"/>
  <c r="M6" i="2"/>
  <c r="F27" i="4" l="1"/>
  <c r="E27" i="4"/>
  <c r="F84" i="3"/>
  <c r="E84" i="3"/>
  <c r="F87" i="2"/>
  <c r="E87" i="2"/>
  <c r="E89" i="2" l="1"/>
</calcChain>
</file>

<file path=xl/sharedStrings.xml><?xml version="1.0" encoding="utf-8"?>
<sst xmlns="http://schemas.openxmlformats.org/spreadsheetml/2006/main" count="1207" uniqueCount="462">
  <si>
    <t>SFY24</t>
  </si>
  <si>
    <t>SFY25</t>
  </si>
  <si>
    <t>Match</t>
  </si>
  <si>
    <t>Treatment &amp; Recovery</t>
  </si>
  <si>
    <t>BRIDGE TO DOVE RECOVERY HOUSE INC</t>
  </si>
  <si>
    <t>MOU</t>
  </si>
  <si>
    <t>0020001347</t>
  </si>
  <si>
    <t>Capital Expenses for Recovery Residences</t>
  </si>
  <si>
    <t>CENTERSTONE OF INDIANA INC</t>
  </si>
  <si>
    <t>Community Outreach Teams</t>
  </si>
  <si>
    <t>0020001354</t>
  </si>
  <si>
    <t>Certified Peer Support Professionals Expansion</t>
  </si>
  <si>
    <t>0020001611</t>
  </si>
  <si>
    <t>CITY OF MUNCIE</t>
  </si>
  <si>
    <t>Data Reporting</t>
  </si>
  <si>
    <t>Hope Academy</t>
  </si>
  <si>
    <t>0020001322</t>
  </si>
  <si>
    <t>CITY OF SHELBYVILLE</t>
  </si>
  <si>
    <t>Prevention</t>
  </si>
  <si>
    <t>0020001473</t>
  </si>
  <si>
    <t>CITY OF VALPARAISO</t>
  </si>
  <si>
    <t>0020001359</t>
  </si>
  <si>
    <t>CITY OF WARSAW</t>
  </si>
  <si>
    <t>Other</t>
  </si>
  <si>
    <t>0020001371</t>
  </si>
  <si>
    <t>CLARK COUNTY, STATE OF INDIANA</t>
  </si>
  <si>
    <t>0020001344</t>
  </si>
  <si>
    <t>COMMUNITY FOUNDATION OF PULASKI COUNTY</t>
  </si>
  <si>
    <t>0020001389</t>
  </si>
  <si>
    <t>DUBOIS COUNTY</t>
  </si>
  <si>
    <t>0020001358</t>
  </si>
  <si>
    <t>FAYETTE COUNTY</t>
  </si>
  <si>
    <t>0020001335</t>
  </si>
  <si>
    <t>FLOYD COUNTY</t>
  </si>
  <si>
    <t>0020001350</t>
  </si>
  <si>
    <t>HEALTHY COMMUNITIES OF CLINTON COUNTY</t>
  </si>
  <si>
    <t>0020001330</t>
  </si>
  <si>
    <t>HUNTINGTON COUNTY</t>
  </si>
  <si>
    <t>0020001328</t>
  </si>
  <si>
    <t>INTERFAITH MISSION, INC</t>
  </si>
  <si>
    <t>0020001343</t>
  </si>
  <si>
    <t>JACKSON CO SCHNECK MEMORIAL HOSPITAL</t>
  </si>
  <si>
    <t>0020001339</t>
  </si>
  <si>
    <t>JAY COUNTY DRUG PREVENTION COALITION INC</t>
  </si>
  <si>
    <t>0020001329</t>
  </si>
  <si>
    <t>JENNINGS COUNTY</t>
  </si>
  <si>
    <t>0020001369</t>
  </si>
  <si>
    <t>KOSCIUSKO COUNTY</t>
  </si>
  <si>
    <t>0020001357</t>
  </si>
  <si>
    <t>LUTHERAN FOUNDATION INC</t>
  </si>
  <si>
    <t>0020001319</t>
  </si>
  <si>
    <t>MARION GENERAL HOSPITAL</t>
  </si>
  <si>
    <t>0020001317</t>
  </si>
  <si>
    <t>MONROE COUNTY</t>
  </si>
  <si>
    <t>0020001361</t>
  </si>
  <si>
    <t>ONE COMMUNITY ONE FAMILY INC</t>
  </si>
  <si>
    <t>0020001370</t>
  </si>
  <si>
    <t>OUR LADY OF THE ROAD INC</t>
  </si>
  <si>
    <t>0020001362</t>
  </si>
  <si>
    <t>PATHWAY TO RECOVERY, INC.</t>
  </si>
  <si>
    <t>0020001377</t>
  </si>
  <si>
    <t>RECOVERY COALITION INC</t>
  </si>
  <si>
    <t>0020001433</t>
  </si>
  <si>
    <t>SAFE HAVEN RECOVERY ENGAGEMENT CENTER</t>
  </si>
  <si>
    <t>0020001323</t>
  </si>
  <si>
    <t>THE ARTISTIC RECOVERY INC</t>
  </si>
  <si>
    <t>0020001360</t>
  </si>
  <si>
    <t>TIPPECANOE COUNTY GOVERNMENT</t>
  </si>
  <si>
    <t>0020001393</t>
  </si>
  <si>
    <t>VOLUNTEERS OF AMERICA OF INDIANA</t>
  </si>
  <si>
    <t>0020001316</t>
  </si>
  <si>
    <t>WARREN COUNTY</t>
  </si>
  <si>
    <t>0020001320</t>
  </si>
  <si>
    <t>DOVE RECOVERY HOUSE FOR WOMEN INC</t>
  </si>
  <si>
    <t>0020001459</t>
  </si>
  <si>
    <t>LAWRENCE COUNTY RECOVERY HOME LLC</t>
  </si>
  <si>
    <t>0020001508</t>
  </si>
  <si>
    <t>LIFEHOUSE MINISTRIES INC</t>
  </si>
  <si>
    <t>0020001478</t>
  </si>
  <si>
    <t>NEXT STEP FOUNDATION INC</t>
  </si>
  <si>
    <t>0020001398</t>
  </si>
  <si>
    <t>OVERDOSE LIFELINE INC</t>
  </si>
  <si>
    <t>0020001423</t>
  </si>
  <si>
    <t>STABILITY FIRST INC</t>
  </si>
  <si>
    <t>0020001403</t>
  </si>
  <si>
    <t>1 VOICE</t>
  </si>
  <si>
    <t>0020001648</t>
  </si>
  <si>
    <t>DAVIESS COUNTY PEER RECOVERY SERVICES IN</t>
  </si>
  <si>
    <t>0020001674</t>
  </si>
  <si>
    <t>IMANI AND UNIDAD INC</t>
  </si>
  <si>
    <t>0020001702</t>
  </si>
  <si>
    <t>INDIANA RECOVERY ALLIANCE</t>
  </si>
  <si>
    <t>0020001688</t>
  </si>
  <si>
    <t>0020001662</t>
  </si>
  <si>
    <t>LIFESPRING INC</t>
  </si>
  <si>
    <t>0020001663</t>
  </si>
  <si>
    <t>LIVING IN TRANSITION EFFECTIVELY INC</t>
  </si>
  <si>
    <t>0020001676</t>
  </si>
  <si>
    <t>NORTHEASTERN CENTER INC</t>
  </si>
  <si>
    <t>0020001724</t>
  </si>
  <si>
    <t>PROJECT ME FW INC</t>
  </si>
  <si>
    <t>0020001665</t>
  </si>
  <si>
    <t>RECOVERY CAFE FORT WAYNE</t>
  </si>
  <si>
    <t>0020001696</t>
  </si>
  <si>
    <t>RECOVERY CAFE LAFAYETTE</t>
  </si>
  <si>
    <t>0020001678</t>
  </si>
  <si>
    <t>0020001700</t>
  </si>
  <si>
    <t>SCOTT COUNTY THRIVE INC</t>
  </si>
  <si>
    <t>0020001647</t>
  </si>
  <si>
    <t>0020001672</t>
  </si>
  <si>
    <t>WABASH VALLEY RECOVERY CENTER</t>
  </si>
  <si>
    <t>0020001677</t>
  </si>
  <si>
    <t>YWCA NORTHEAST INDIANA INC</t>
  </si>
  <si>
    <t>0020001664</t>
  </si>
  <si>
    <t>COMMUNITY HEALTH NETWORK FOUNDATION INC</t>
  </si>
  <si>
    <t>0020001509</t>
  </si>
  <si>
    <t>THE HOPE ACADEMY INC</t>
  </si>
  <si>
    <t>0020001363</t>
  </si>
  <si>
    <t>AIDS MINISTRIES/AIDS ASSIST OF NO IN INC</t>
  </si>
  <si>
    <t>0020001727</t>
  </si>
  <si>
    <t>ASPIRE INDIANA HEALTH INC</t>
  </si>
  <si>
    <t>0020001494</t>
  </si>
  <si>
    <t>DAMIEN CENTER</t>
  </si>
  <si>
    <t>0020001482</t>
  </si>
  <si>
    <t>0020001489</t>
  </si>
  <si>
    <t>HOLDING SPACE RECOVERY PROJECT</t>
  </si>
  <si>
    <t>0020001490</t>
  </si>
  <si>
    <t>0020001480</t>
  </si>
  <si>
    <t>0020001753</t>
  </si>
  <si>
    <t>MUNCIE FOLK COLLECTIVE</t>
  </si>
  <si>
    <t>0020001725</t>
  </si>
  <si>
    <t>0020001716</t>
  </si>
  <si>
    <t>0020001488</t>
  </si>
  <si>
    <t>STEP-UP, INC.</t>
  </si>
  <si>
    <t>0020001704</t>
  </si>
  <si>
    <t>0020001483</t>
  </si>
  <si>
    <t>0020001180</t>
  </si>
  <si>
    <t>EGIS BLN CONSULTING USA, LLC</t>
  </si>
  <si>
    <t>0020001755</t>
  </si>
  <si>
    <t>0020001692</t>
  </si>
  <si>
    <t>WELLNESS COUNCIL OF INDIANA INC</t>
  </si>
  <si>
    <t>0020001801</t>
  </si>
  <si>
    <t>Indiana State Opioid Settlement: Abatement Expenditures</t>
  </si>
  <si>
    <t>Vendor Name</t>
  </si>
  <si>
    <t>Purchase Order ID</t>
  </si>
  <si>
    <t>Contract Term</t>
  </si>
  <si>
    <t>Total Amount Obligated</t>
  </si>
  <si>
    <t>SFY24 Amount Expended</t>
  </si>
  <si>
    <t>SFY25 Amount Expended</t>
  </si>
  <si>
    <t>Program Category</t>
  </si>
  <si>
    <t>Program Description</t>
  </si>
  <si>
    <t>Exhibit E Category</t>
  </si>
  <si>
    <t>Exhibit E Strategy</t>
  </si>
  <si>
    <t>N/A</t>
  </si>
  <si>
    <t>Support the expansion of Certified Peer Support Professionals.</t>
  </si>
  <si>
    <t>B.B: SUPPORT PEOPLE IN TREATMENT AND RECOVERY</t>
  </si>
  <si>
    <t>0020000805</t>
  </si>
  <si>
    <t>Amount Expended</t>
  </si>
  <si>
    <t>Outreach team that performs outreach to vulnerable populations with substance use disorder.</t>
  </si>
  <si>
    <t>Capital expenses for building a recovery residence.</t>
  </si>
  <si>
    <t>On duty resource officer and social worker performing outreach to vulnerable populations with substance use disorder.</t>
  </si>
  <si>
    <t>B.D: ADDRESS THE NEEDS OF CRIMINAL JUSTICE-INVOLVED PERSONS</t>
  </si>
  <si>
    <t>Employment of a Community Recovery Coordinator who connects community members with substance use disorder to inpatient and recovery services.</t>
  </si>
  <si>
    <t>B.C: CONNECT PEOPLE WHO NEED HELP TO THE HELP THEY NEED (CONNECTIONS TO CARE)</t>
  </si>
  <si>
    <t xml:space="preserve"> </t>
  </si>
  <si>
    <t>CARES program that provides follow-up and referral services to community members with substance use disorder.</t>
  </si>
  <si>
    <t>Support transportation, recovery housing, and peer services for individuals in recovery.</t>
  </si>
  <si>
    <t>Support the county’s Community Action Plan by hiring a Prevention Coordinator, establishing a drug court, and expanding services of Intrepid Phoenix paramedicine.</t>
  </si>
  <si>
    <t>Support the CHOICE program which provides a continuum of care to expecting mother's with a substance use disorder.</t>
  </si>
  <si>
    <t>B.E: ADDRESS THE NEEDS OF PREGNANT OR PARENTING WOMEN AND THEIR FAMILIES, INCLUDING BABIES WITH NEONATAL ABSTINENCE SYNDROME</t>
  </si>
  <si>
    <t xml:space="preserve">CONNECTION CAFÉ </t>
  </si>
  <si>
    <t>0020001492</t>
  </si>
  <si>
    <t>Support transitional and permanent housing for women, provide recovery housing rental support, expand telehealth, and interpretation services.</t>
  </si>
  <si>
    <t>Design and build a reporting platform to use in collecting Opioid Settlement annual reporting data.</t>
  </si>
  <si>
    <t>B.L: RESEARCH</t>
  </si>
  <si>
    <t>Capital expenses for building a recovery residence,  Outreach team that performs outreach to vulnerable populations with substance use disorder, and transportation services for people in recovery.</t>
  </si>
  <si>
    <t>Employment of a Jail Transition Coordinator who connects incarcerated individuals to recovery resources upon release.</t>
  </si>
  <si>
    <t>GLORY GIRL PRODUCTIONS</t>
  </si>
  <si>
    <t>0020001477</t>
  </si>
  <si>
    <t>Provide evidence-based substance use disorder curriculum and resources to the local jail and community correction population.</t>
  </si>
  <si>
    <t>MOU #83174</t>
  </si>
  <si>
    <t>MOU #89535</t>
  </si>
  <si>
    <t>0020000847</t>
  </si>
  <si>
    <t>INSPIRATION MINISTRIES</t>
  </si>
  <si>
    <t>0020001456</t>
  </si>
  <si>
    <t>Support prevention and recovery services and provide resources for incarcerated individuals in Jackson County who have a substance use disorder.</t>
  </si>
  <si>
    <t>Employment of a Program Coordinator who connects individuals to recovery services.</t>
  </si>
  <si>
    <t>Purchase of a building for a community resource center for individuals in recovery.</t>
  </si>
  <si>
    <t>Support hiring a psychologist and two licensed therapists to provide psychological and behavioral wraparound services for adults and youth with substance use disorder.</t>
  </si>
  <si>
    <t>Purchase of a building and vehicle to expand outreach services and provide Community Outreach supplies to Monroe County Health Department.</t>
  </si>
  <si>
    <t>OFFICE OF COURT SERVICES</t>
  </si>
  <si>
    <t>MOU# 81583</t>
  </si>
  <si>
    <t>Renovate the CARE Resource Center, funding for a community center, and transportation services for individuals in recovery</t>
  </si>
  <si>
    <t>Provide shelter and wrap-around services for individuals with a substance use disorder.</t>
  </si>
  <si>
    <t>A.G: PREVENTION PROGRAMS</t>
  </si>
  <si>
    <t>POINTS OF DISTRIBUTION</t>
  </si>
  <si>
    <t>0020000833</t>
  </si>
  <si>
    <t>Purchase a building to serve as a recovery resource center for individuals in recovery.</t>
  </si>
  <si>
    <t>Employment of a Peer Recovery Coaches who works with the county jail and provides transportation for individuals in recovery.</t>
  </si>
  <si>
    <t>ADULT AND CHILD HEALTH INC</t>
  </si>
  <si>
    <t>0020001524</t>
  </si>
  <si>
    <t>AFFILIATED SERVICE PROVIDERS</t>
  </si>
  <si>
    <t>0020001575</t>
  </si>
  <si>
    <t>ASPIRE INDIANA INC</t>
  </si>
  <si>
    <t>0020001526</t>
  </si>
  <si>
    <t>AWARE RECOVERY CARE INC</t>
  </si>
  <si>
    <t>0020001431</t>
  </si>
  <si>
    <t>0020001637</t>
  </si>
  <si>
    <t>C4 INNOVATIONS LLC</t>
  </si>
  <si>
    <t>0020001752</t>
  </si>
  <si>
    <t>CALLA CLINIC LLC</t>
  </si>
  <si>
    <t>0020001748</t>
  </si>
  <si>
    <t>0020001541</t>
  </si>
  <si>
    <t>COMMUNITY ADDICTION SERVICES</t>
  </si>
  <si>
    <t>0020001528</t>
  </si>
  <si>
    <t>COMMUNITY HEALTH NETWORK INC</t>
  </si>
  <si>
    <t>0020001614</t>
  </si>
  <si>
    <t>COMMUNITY MENTAL HEALTH CENTER</t>
  </si>
  <si>
    <t>0020001530</t>
  </si>
  <si>
    <t>CUMMINS BEHAVIORAL HEALTH SYSTEMS INC</t>
  </si>
  <si>
    <t>0020001542</t>
  </si>
  <si>
    <t>EDGEWATER SYSTEMS FOR BALANCED  LIVING N</t>
  </si>
  <si>
    <t>0020001531</t>
  </si>
  <si>
    <t>ELEVATION TRAINING AND CONSULTING LLC</t>
  </si>
  <si>
    <t>0020001703</t>
  </si>
  <si>
    <t>FOUR CO COMP MENTAL HEALTH CENTER INC</t>
  </si>
  <si>
    <t>0020001543</t>
  </si>
  <si>
    <t>GOOD SAMARITAN FAMILY HEALTH CENTER</t>
  </si>
  <si>
    <t>0020001529</t>
  </si>
  <si>
    <t>GRANT BLACKFORD MENTAL HEALTH INC</t>
  </si>
  <si>
    <t>0020001544</t>
  </si>
  <si>
    <t>HAMILTON CENTER INC</t>
  </si>
  <si>
    <t>0020001599</t>
  </si>
  <si>
    <t>HEALTH &amp; HOSPITAL CORP OF MARION COUNTY</t>
  </si>
  <si>
    <t>0020001532</t>
  </si>
  <si>
    <t>HEALTH FOUNDATION OF GREATER INDPLS</t>
  </si>
  <si>
    <t>0020000917</t>
  </si>
  <si>
    <t>0020001811</t>
  </si>
  <si>
    <t>KEY CONSUMER CORPORATION INC</t>
  </si>
  <si>
    <t>0020001726</t>
  </si>
  <si>
    <t>LAPORTE CO COMPREHENSIVE</t>
  </si>
  <si>
    <t>0020001533</t>
  </si>
  <si>
    <t>LAPORTE CO DRUG FREE PARTNERSHIP</t>
  </si>
  <si>
    <t>0020001499</t>
  </si>
  <si>
    <t>LIBERTY HOUSE RECOVERY CAFE INC</t>
  </si>
  <si>
    <t>0020001808</t>
  </si>
  <si>
    <t>0020001545</t>
  </si>
  <si>
    <t>MENTAL HEALTH ASSOCIATION IN INDIANA INC</t>
  </si>
  <si>
    <t>0020001420</t>
  </si>
  <si>
    <t>0020001593</t>
  </si>
  <si>
    <t>0020001837</t>
  </si>
  <si>
    <t>MERIDIAN HEALTH SERVICES CORP</t>
  </si>
  <si>
    <t>0020001547</t>
  </si>
  <si>
    <t>NATIONAL COUNCIL FOR BEHAVIORAL HEALTH</t>
  </si>
  <si>
    <t>0020001699</t>
  </si>
  <si>
    <t>0020001534</t>
  </si>
  <si>
    <t>OAKLAWN PSYCHIATRIC CENTER INC</t>
  </si>
  <si>
    <t>0020001536</t>
  </si>
  <si>
    <t>PARK CENTER INC</t>
  </si>
  <si>
    <t>0020001546</t>
  </si>
  <si>
    <t>PORTER-STARKE SERVICES INC</t>
  </si>
  <si>
    <t>0020001548</t>
  </si>
  <si>
    <t>0020001796</t>
  </si>
  <si>
    <t>RECOVERY CAFE FULTON COUNTY IND</t>
  </si>
  <si>
    <t>0020001825</t>
  </si>
  <si>
    <t>RECOVERY CAFE MUNCIE</t>
  </si>
  <si>
    <t>0020001812</t>
  </si>
  <si>
    <t>0020001579</t>
  </si>
  <si>
    <t>0020001745</t>
  </si>
  <si>
    <t>SOUTHLAKE TRICITY MANAGEMENT CORP</t>
  </si>
  <si>
    <t>0020001537</t>
  </si>
  <si>
    <t>SOUTHWESTERN BEHAVIORAL HEALTHCARE</t>
  </si>
  <si>
    <t>0020001538</t>
  </si>
  <si>
    <t>ST JOSEPH HOSPITAL AND HEALTH CENTER</t>
  </si>
  <si>
    <t>0020001539</t>
  </si>
  <si>
    <t>THE LANDING PLACE INC</t>
  </si>
  <si>
    <t>0020001817</t>
  </si>
  <si>
    <t>VALLEY OAKS HEALTH INC</t>
  </si>
  <si>
    <t>0020001540</t>
  </si>
  <si>
    <t>VERIDA INC</t>
  </si>
  <si>
    <t>0020000405</t>
  </si>
  <si>
    <t>WE BLOOM INC</t>
  </si>
  <si>
    <t>0020001340</t>
  </si>
  <si>
    <t>DIVISON OF MENTAL HEALTH AND ADDICTION</t>
  </si>
  <si>
    <t>0020001270</t>
  </si>
  <si>
    <t xml:space="preserve">Community Mental Health Center to provide full continuum of care for behavioral health services.  </t>
  </si>
  <si>
    <t>0020001274</t>
  </si>
  <si>
    <t xml:space="preserve">Provide assessment and behavioral health services to those with substance use disorder.  </t>
  </si>
  <si>
    <t>0020001266</t>
  </si>
  <si>
    <t>0020001267</t>
  </si>
  <si>
    <t>0020001284</t>
  </si>
  <si>
    <t xml:space="preserve">CHOICE Program is a support program for mothers with substance use disorder and their children. </t>
  </si>
  <si>
    <t>0020001275</t>
  </si>
  <si>
    <t>0020001286</t>
  </si>
  <si>
    <t>0020001268</t>
  </si>
  <si>
    <t>0020001285</t>
  </si>
  <si>
    <t>0020001269</t>
  </si>
  <si>
    <t>0020001277</t>
  </si>
  <si>
    <t>0020001247</t>
  </si>
  <si>
    <t>0020001276</t>
  </si>
  <si>
    <t>0020001282</t>
  </si>
  <si>
    <t>INDIANA SHERIFF'S ASSOCIATION</t>
  </si>
  <si>
    <t>0020001300</t>
  </si>
  <si>
    <t>0020001279</t>
  </si>
  <si>
    <t xml:space="preserve">TRUST Team is comprised of off duty police officers and social workers to perform out reach to vulnerable populations with substance use disorder.  </t>
  </si>
  <si>
    <t>0020001280</t>
  </si>
  <si>
    <t>MENTAL HEALTH OF AMERICA IN INDIANA, INC.</t>
  </si>
  <si>
    <t>0020001024</t>
  </si>
  <si>
    <t>0020001287</t>
  </si>
  <si>
    <t>0020001262</t>
  </si>
  <si>
    <t>0020001278</t>
  </si>
  <si>
    <t xml:space="preserve">Camp Mariposa is a year round addiction prevention and mentoring program for youth affected by substance use disorder.  </t>
  </si>
  <si>
    <t>0020001283</t>
  </si>
  <si>
    <t>0020001281</t>
  </si>
  <si>
    <t>0020001318</t>
  </si>
  <si>
    <t>0020001254</t>
  </si>
  <si>
    <t>0020001265</t>
  </si>
  <si>
    <t xml:space="preserve">Provide assessment and behavioral health services to those with substance use disorder. </t>
  </si>
  <si>
    <t>0020001272</t>
  </si>
  <si>
    <t>0020000204</t>
  </si>
  <si>
    <t>0020001766</t>
  </si>
  <si>
    <t>0020001629</t>
  </si>
  <si>
    <t>0020001506</t>
  </si>
  <si>
    <t>SHATTERPROOF A NONPROFIT  CORPORATION</t>
  </si>
  <si>
    <t>0020001685</t>
  </si>
  <si>
    <t>CONNECTION CAFÉ</t>
  </si>
  <si>
    <t>INDIANA COUNTY JAILS</t>
  </si>
  <si>
    <t>OFFICE OF THE GOVERNOR</t>
  </si>
  <si>
    <t>VOLUNTEERS OF AMERICA</t>
  </si>
  <si>
    <t>Exhibit E: List of Opioid Remediation Uses</t>
  </si>
  <si>
    <t xml:space="preserve">Qualifying Strategy </t>
  </si>
  <si>
    <t>Category</t>
  </si>
  <si>
    <t>Schedule A
Core Strategies</t>
  </si>
  <si>
    <r>
      <rPr>
        <b/>
        <sz val="11"/>
        <rFont val="Aptos Narrow"/>
        <family val="1"/>
        <scheme val="minor"/>
      </rPr>
      <t>A.A</t>
    </r>
    <r>
      <rPr>
        <sz val="11"/>
        <rFont val="Aptos Narrow"/>
        <family val="1"/>
        <scheme val="minor"/>
      </rPr>
      <t>: NALOXONE OR OTHER FDAAPPROVED DRUG TO REVERSE OPIOID OVERDOSES</t>
    </r>
  </si>
  <si>
    <r>
      <rPr>
        <b/>
        <sz val="11"/>
        <rFont val="Aptos Narrow"/>
        <family val="1"/>
        <scheme val="minor"/>
      </rPr>
      <t>A.B</t>
    </r>
    <r>
      <rPr>
        <sz val="11"/>
        <rFont val="Aptos Narrow"/>
        <family val="1"/>
        <scheme val="minor"/>
      </rPr>
      <t xml:space="preserve">:MEDICATION-ASSISTED TREATMENT (“MAT”) DISTRIBUTION AND OTHER OPIOID-RELATED TREATMENT: 
</t>
    </r>
    <r>
      <rPr>
        <b/>
        <sz val="11"/>
        <rFont val="Aptos Narrow"/>
        <family val="1"/>
        <scheme val="minor"/>
      </rPr>
      <t>1</t>
    </r>
    <r>
      <rPr>
        <sz val="11"/>
        <rFont val="Aptos Narrow"/>
        <family val="1"/>
        <scheme val="minor"/>
      </rPr>
      <t>: Increase distribution of MAT to individuals who are uninsured or whose insurance does not cover the needed service</t>
    </r>
  </si>
  <si>
    <t>Treatment&amp; Recovery</t>
  </si>
  <si>
    <t>Information not provided</t>
  </si>
  <si>
    <r>
      <rPr>
        <b/>
        <sz val="11"/>
        <rFont val="Aptos Narrow"/>
        <family val="1"/>
        <scheme val="minor"/>
      </rPr>
      <t>A.B</t>
    </r>
    <r>
      <rPr>
        <sz val="11"/>
        <rFont val="Aptos Narrow"/>
        <family val="1"/>
        <scheme val="minor"/>
      </rPr>
      <t xml:space="preserve">:MEDICATION-ASSISTED TREATMENT (“MAT”) DISTRIBUTION AND OTHER OPIOID-RELATED TREATMENT: 
</t>
    </r>
    <r>
      <rPr>
        <b/>
        <sz val="11"/>
        <rFont val="Aptos Narrow"/>
        <family val="1"/>
        <scheme val="minor"/>
      </rPr>
      <t>2</t>
    </r>
    <r>
      <rPr>
        <sz val="11"/>
        <rFont val="Aptos Narrow"/>
        <family val="1"/>
        <scheme val="minor"/>
      </rPr>
      <t>: Provide education to school-based and youth-focused programs that discourage or prevent misuse</t>
    </r>
  </si>
  <si>
    <r>
      <rPr>
        <b/>
        <sz val="11"/>
        <rFont val="Aptos Narrow"/>
        <family val="1"/>
        <scheme val="minor"/>
      </rPr>
      <t>A.B</t>
    </r>
    <r>
      <rPr>
        <sz val="11"/>
        <rFont val="Aptos Narrow"/>
        <family val="1"/>
        <scheme val="minor"/>
      </rPr>
      <t xml:space="preserve">:MEDICATION-ASSISTED TREATMENT (“MAT”) DISTRIBUTION AND OTHER OPIOID-RELATED TREATMENT: 
</t>
    </r>
    <r>
      <rPr>
        <b/>
        <sz val="11"/>
        <rFont val="Aptos Narrow"/>
        <family val="1"/>
        <scheme val="minor"/>
      </rPr>
      <t>3</t>
    </r>
    <r>
      <rPr>
        <sz val="11"/>
        <rFont val="Aptos Narrow"/>
        <family val="1"/>
        <scheme val="minor"/>
      </rPr>
      <t>: Provide MAT education and awareness training to healthcare providers, EMTs, law enforcement, and other first responders</t>
    </r>
  </si>
  <si>
    <r>
      <rPr>
        <b/>
        <sz val="11"/>
        <rFont val="Aptos Narrow"/>
        <family val="1"/>
        <scheme val="minor"/>
      </rPr>
      <t>A.B</t>
    </r>
    <r>
      <rPr>
        <sz val="11"/>
        <rFont val="Aptos Narrow"/>
        <family val="1"/>
        <scheme val="minor"/>
      </rPr>
      <t xml:space="preserve">:MEDICATION-ASSISTED TREATMENT (“MAT”) DISTRIBUTION AND OTHER OPIOID-RELATED TREATMENT: 
</t>
    </r>
    <r>
      <rPr>
        <b/>
        <sz val="11"/>
        <rFont val="Aptos Narrow"/>
        <family val="1"/>
        <scheme val="minor"/>
      </rPr>
      <t>4:</t>
    </r>
    <r>
      <rPr>
        <sz val="11"/>
        <rFont val="Aptos Narrow"/>
        <family val="1"/>
        <scheme val="minor"/>
      </rPr>
      <t xml:space="preserve"> Provide treatment and recovery support services such as residential and inpatient treatment, intensive outpatient treatment, outpatient therapy or counseling, and recovery housing that allow or integrate medication and with other support services</t>
    </r>
  </si>
  <si>
    <r>
      <rPr>
        <b/>
        <sz val="11"/>
        <rFont val="Aptos Narrow"/>
        <family val="1"/>
        <scheme val="minor"/>
      </rPr>
      <t>A.C</t>
    </r>
    <r>
      <rPr>
        <sz val="11"/>
        <rFont val="Aptos Narrow"/>
        <family val="1"/>
        <scheme val="minor"/>
      </rPr>
      <t>: PREGNANT &amp; POSTPARTUM WOMEN</t>
    </r>
  </si>
  <si>
    <r>
      <rPr>
        <b/>
        <sz val="11"/>
        <rFont val="Aptos Narrow"/>
        <family val="1"/>
        <scheme val="minor"/>
      </rPr>
      <t>A.CI</t>
    </r>
    <r>
      <rPr>
        <sz val="11"/>
        <rFont val="Aptos Narrow"/>
        <family val="1"/>
        <scheme val="minor"/>
      </rPr>
      <t>: EXPANDING TREATMENT FOR NEONATAL ABSTINENCE SYNDROME (“NAS”)</t>
    </r>
  </si>
  <si>
    <r>
      <rPr>
        <b/>
        <sz val="11"/>
        <rFont val="Aptos Narrow"/>
        <family val="1"/>
        <scheme val="minor"/>
      </rPr>
      <t>A.CII</t>
    </r>
    <r>
      <rPr>
        <sz val="11"/>
        <rFont val="Aptos Narrow"/>
        <family val="1"/>
        <scheme val="minor"/>
      </rPr>
      <t>: EXPANSION OF WARM HAND-OFF PROGRAMS AND RECOVERY SERVICES</t>
    </r>
  </si>
  <si>
    <r>
      <rPr>
        <b/>
        <sz val="11"/>
        <rFont val="Aptos Narrow"/>
        <family val="1"/>
        <scheme val="minor"/>
      </rPr>
      <t xml:space="preserve">A.F: </t>
    </r>
    <r>
      <rPr>
        <sz val="11"/>
        <rFont val="Aptos Narrow"/>
        <family val="1"/>
        <scheme val="minor"/>
      </rPr>
      <t>TREATMENT FOR INCARCERATED POPULATION</t>
    </r>
  </si>
  <si>
    <r>
      <rPr>
        <b/>
        <sz val="11"/>
        <rFont val="Aptos Narrow"/>
        <family val="1"/>
        <scheme val="minor"/>
      </rPr>
      <t>A.G:</t>
    </r>
    <r>
      <rPr>
        <sz val="11"/>
        <rFont val="Aptos Narrow"/>
        <family val="1"/>
        <scheme val="minor"/>
      </rPr>
      <t xml:space="preserve"> PREVENTION PROGRAMS</t>
    </r>
  </si>
  <si>
    <r>
      <rPr>
        <b/>
        <sz val="11"/>
        <rFont val="Aptos Narrow"/>
        <family val="1"/>
        <scheme val="minor"/>
      </rPr>
      <t>A.H:</t>
    </r>
    <r>
      <rPr>
        <sz val="11"/>
        <rFont val="Aptos Narrow"/>
        <family val="1"/>
        <scheme val="minor"/>
      </rPr>
      <t xml:space="preserve"> EXPANDING SYRINGE SERVICE PROGRAMS</t>
    </r>
  </si>
  <si>
    <r>
      <rPr>
        <b/>
        <sz val="11"/>
        <rFont val="Aptos Narrow"/>
        <family val="1"/>
        <scheme val="minor"/>
      </rPr>
      <t>A.I:</t>
    </r>
    <r>
      <rPr>
        <sz val="11"/>
        <rFont val="Aptos Narrow"/>
        <family val="1"/>
        <scheme val="minor"/>
      </rPr>
      <t xml:space="preserve"> EVIDENCE-BASED DATA COLLECTION AND RESEARCH ANALYZING THE EFFECTIVENESS OF THE ABATEMENT STRATEGIES WITHIN THE STATE</t>
    </r>
  </si>
  <si>
    <t>Schedule B
Approved Uses</t>
  </si>
  <si>
    <r>
      <rPr>
        <b/>
        <sz val="11"/>
        <rFont val="Aptos Narrow"/>
        <family val="1"/>
        <scheme val="minor"/>
      </rPr>
      <t>B.A</t>
    </r>
    <r>
      <rPr>
        <sz val="11"/>
        <rFont val="Aptos Narrow"/>
        <family val="1"/>
        <scheme val="minor"/>
      </rPr>
      <t>: TREAT OPIOID USE DISORDER (OUD)</t>
    </r>
  </si>
  <si>
    <r>
      <rPr>
        <b/>
        <sz val="11"/>
        <rFont val="Aptos Narrow"/>
        <family val="1"/>
        <scheme val="minor"/>
      </rPr>
      <t>B.B:</t>
    </r>
    <r>
      <rPr>
        <sz val="11"/>
        <rFont val="Aptos Narrow"/>
        <family val="1"/>
        <scheme val="minor"/>
      </rPr>
      <t xml:space="preserve"> SUPPORT PEOPLE IN TREATMENT AND RECOVERY</t>
    </r>
  </si>
  <si>
    <r>
      <rPr>
        <b/>
        <sz val="11"/>
        <rFont val="Aptos Narrow"/>
        <family val="1"/>
        <scheme val="minor"/>
      </rPr>
      <t>B.C:</t>
    </r>
    <r>
      <rPr>
        <sz val="11"/>
        <rFont val="Aptos Narrow"/>
        <family val="1"/>
        <scheme val="minor"/>
      </rPr>
      <t xml:space="preserve"> CONNECT PEOPLE WHO NEED HELP TO THE HELP THEY NEED (CONNECTIONS TO CARE)</t>
    </r>
  </si>
  <si>
    <r>
      <rPr>
        <b/>
        <sz val="11"/>
        <rFont val="Aptos Narrow"/>
        <family val="1"/>
        <scheme val="minor"/>
      </rPr>
      <t xml:space="preserve">B.D: </t>
    </r>
    <r>
      <rPr>
        <sz val="11"/>
        <rFont val="Aptos Narrow"/>
        <family val="1"/>
        <scheme val="minor"/>
      </rPr>
      <t>ADDRESS THE NEEDS OF CRIMINAL JUSTICE-INVOLVED PERSONS</t>
    </r>
  </si>
  <si>
    <r>
      <rPr>
        <b/>
        <sz val="11"/>
        <rFont val="Aptos Narrow"/>
        <family val="1"/>
        <scheme val="minor"/>
      </rPr>
      <t>B.E:</t>
    </r>
    <r>
      <rPr>
        <sz val="11"/>
        <rFont val="Aptos Narrow"/>
        <family val="1"/>
        <scheme val="minor"/>
      </rPr>
      <t xml:space="preserve"> ADDRESS THE NEEDS OF PREGNANT OR PARENTING WOMEN AND THEIR FAMILIES, INCLUDING BABIES WITH NEONATAL ABSTINENCE SYNDROME</t>
    </r>
  </si>
  <si>
    <r>
      <rPr>
        <b/>
        <sz val="11"/>
        <rFont val="Aptos Narrow"/>
        <family val="1"/>
        <scheme val="minor"/>
      </rPr>
      <t>B.F:</t>
    </r>
    <r>
      <rPr>
        <sz val="11"/>
        <rFont val="Aptos Narrow"/>
        <family val="1"/>
        <scheme val="minor"/>
      </rPr>
      <t xml:space="preserve"> PREVENT OVER-PRESCRIBING AND ENSURE APPROPRIATE PRESCRIBING AND DISPENSING OF OPIOIDS</t>
    </r>
  </si>
  <si>
    <r>
      <rPr>
        <b/>
        <sz val="11"/>
        <rFont val="Aptos Narrow"/>
        <family val="1"/>
        <scheme val="minor"/>
      </rPr>
      <t>B.G</t>
    </r>
    <r>
      <rPr>
        <sz val="11"/>
        <rFont val="Aptos Narrow"/>
        <family val="1"/>
        <scheme val="minor"/>
      </rPr>
      <t>: PREVENT MISUSE OF OPIOIDS</t>
    </r>
  </si>
  <si>
    <r>
      <rPr>
        <b/>
        <sz val="11"/>
        <rFont val="Aptos Narrow"/>
        <family val="1"/>
        <scheme val="minor"/>
      </rPr>
      <t xml:space="preserve">B.I: </t>
    </r>
    <r>
      <rPr>
        <sz val="11"/>
        <rFont val="Aptos Narrow"/>
        <family val="1"/>
        <scheme val="minor"/>
      </rPr>
      <t>FIRST RESPONDERS</t>
    </r>
  </si>
  <si>
    <r>
      <rPr>
        <b/>
        <sz val="11"/>
        <rFont val="Aptos Narrow"/>
        <family val="1"/>
        <scheme val="minor"/>
      </rPr>
      <t xml:space="preserve">B.J: </t>
    </r>
    <r>
      <rPr>
        <sz val="11"/>
        <rFont val="Aptos Narrow"/>
        <family val="1"/>
        <scheme val="minor"/>
      </rPr>
      <t>LEADERSHIP, PLANNING AND COORDINATION</t>
    </r>
  </si>
  <si>
    <r>
      <rPr>
        <b/>
        <sz val="11"/>
        <rFont val="Aptos Narrow"/>
        <family val="1"/>
        <scheme val="minor"/>
      </rPr>
      <t>B.K:</t>
    </r>
    <r>
      <rPr>
        <sz val="11"/>
        <rFont val="Aptos Narrow"/>
        <family val="1"/>
        <scheme val="minor"/>
      </rPr>
      <t xml:space="preserve"> TRAINING</t>
    </r>
  </si>
  <si>
    <r>
      <rPr>
        <b/>
        <sz val="11"/>
        <rFont val="Aptos Narrow"/>
        <family val="1"/>
        <scheme val="minor"/>
      </rPr>
      <t>B.L:</t>
    </r>
    <r>
      <rPr>
        <sz val="11"/>
        <rFont val="Aptos Narrow"/>
        <family val="1"/>
        <scheme val="minor"/>
      </rPr>
      <t xml:space="preserve"> RESEARCH</t>
    </r>
  </si>
  <si>
    <t>B.G: PREVENT MISUSE OF OPIOIDS</t>
  </si>
  <si>
    <t>Create a documentary to assist in law enforcement and first responder training settings with substance use disorder.</t>
  </si>
  <si>
    <t>0020001512</t>
  </si>
  <si>
    <t>03/01/2024-12/31/2024</t>
  </si>
  <si>
    <t>0020001242</t>
  </si>
  <si>
    <t>Treatment &amp; Recovery ($11,680,827.87)</t>
  </si>
  <si>
    <t>Prevention ($1,104,204.19)</t>
  </si>
  <si>
    <t>Other ($550,500.00)</t>
  </si>
  <si>
    <t>Total Obligated and Expended</t>
  </si>
  <si>
    <t>Grand Total Expended</t>
  </si>
  <si>
    <r>
      <rPr>
        <b/>
        <sz val="11"/>
        <rFont val="Aptos Narrow"/>
        <family val="1"/>
        <scheme val="minor"/>
      </rPr>
      <t>B.H:</t>
    </r>
    <r>
      <rPr>
        <sz val="11"/>
        <rFont val="Aptos Narrow"/>
        <family val="1"/>
        <scheme val="minor"/>
      </rPr>
      <t xml:space="preserve"> PREVENT OVERDOSE DEATHS AND OTHER HARMS</t>
    </r>
  </si>
  <si>
    <t>B.H: PREVENT OVERDOSE DEATHS AND OTHER HARMS</t>
  </si>
  <si>
    <t>Provide staff professional development, mental health and substance use disorder services, and transportation support for Hope Academy students.</t>
  </si>
  <si>
    <t>Support programming for individuals with a substance use disorder transition from jail into the community.</t>
  </si>
  <si>
    <t>Purchase of a vehicle and provide reliable transportation for individuals in recovery.</t>
  </si>
  <si>
    <t>Support evidence-based prevention programming, community  software system, and provide support to the Outreach Advocacy Center, Recovery Café Lafayette, and Gateway To Hope.</t>
  </si>
  <si>
    <t xml:space="preserve">Provide reliable transportation to places of employment, substance use disorder and mental health treatment, court, etc. for people in recovery. </t>
  </si>
  <si>
    <t>Partner with service providers and develop rental units serving individuals with Opioid Use Disorder.</t>
  </si>
  <si>
    <t>Hire additional staff, training and technical assistance for state and local JRACs, justice system research and evaluation of problem-solving courts, pretrial services agencies, juvenile diversion programs, and other justice programs.</t>
  </si>
  <si>
    <t>Support Indiana employers to address barriers relating to substance use disorder in the workplace.</t>
  </si>
  <si>
    <t>Expand building in home substance use disorder treatment within the state of Indiana.</t>
  </si>
  <si>
    <t>Develop a peer support professional curriculum.</t>
  </si>
  <si>
    <t>Develop a comprehensive curriculum for the Recovery Works Treatment Providers.</t>
  </si>
  <si>
    <t>DMHA admin, travel, IOT, salary/fringe benefits for staff.</t>
  </si>
  <si>
    <t>Statewide training to designated service providers and criminal justice partners.</t>
  </si>
  <si>
    <t>Integrated Reentry and Correctional Support documentary .</t>
  </si>
  <si>
    <t>Recovery Community Centers.</t>
  </si>
  <si>
    <t>Jail based treatment for SUD with Sheriff's Association.</t>
  </si>
  <si>
    <t xml:space="preserve">Recovery Community Centers. </t>
  </si>
  <si>
    <t>Recovery Community Organization (RCO).</t>
  </si>
  <si>
    <t>Provide monthly trainings to Recovery Residences.</t>
  </si>
  <si>
    <t xml:space="preserve">Trauma Informed Recovery Oriented System of Care (TI-ROSC). </t>
  </si>
  <si>
    <t>Regional Recovery Hubs.</t>
  </si>
  <si>
    <t>Provide Lyft rides to treatment appointments through Indiana 211.</t>
  </si>
  <si>
    <t>Recovery Café.</t>
  </si>
  <si>
    <t>Community Outreach Teams.</t>
  </si>
  <si>
    <t>Jail based treatment for Substance Use Disorder with the County Jails.</t>
  </si>
  <si>
    <t>Other Operating Costs.</t>
  </si>
  <si>
    <t>Certified Peer Support Professionals Expansion.</t>
  </si>
  <si>
    <t>Bell Seal program.</t>
  </si>
  <si>
    <t>Salary/Fringe:
- Exec. Dir. for Drug Prevention, Treatment and Enforcement (ended 03/2025).
- Dep. Dir. for Drug Prevention, Treatment and Enforcement.
- Communications Coordinator (ended 12/2024).</t>
  </si>
  <si>
    <t>Expand Medication Assisted Treatment (MAT), purchase curriculum and education materials for recovery groups and libraries, provide trainings for employees on substance use disorder treatment.</t>
  </si>
  <si>
    <t xml:space="preserve">Support the MACRO-B initiative with strives to reduce community-level barriers and disparate overdose deaths in vulnerable communities.  </t>
  </si>
  <si>
    <t>Certified Peer Support Professional Certification Assistance.</t>
  </si>
  <si>
    <t>INDIANA DEPARTMENT OF CORRECTIONS</t>
  </si>
  <si>
    <t xml:space="preserve">INDIANA DEPARTMENT OF HEALTH </t>
  </si>
  <si>
    <t>INDIANA HOUSING AND COMMUNITY DEVELOPMENT</t>
  </si>
  <si>
    <t>Support for the Connect to Cure program which offers  Hepatitis C testing and treatment.</t>
  </si>
  <si>
    <t>01/01/2025-09/30/2026</t>
  </si>
  <si>
    <t>03/01/2022-09/30/2025</t>
  </si>
  <si>
    <t>07/01/2024-06/30/2025</t>
  </si>
  <si>
    <t>08/01/2024-06/30/2025</t>
  </si>
  <si>
    <t>07/01/2023-06/30/2025</t>
  </si>
  <si>
    <t>01/01/2025-06/30/2026</t>
  </si>
  <si>
    <t>10/01/2024-09/30/2026</t>
  </si>
  <si>
    <t>08/01/2023-06/30/2024</t>
  </si>
  <si>
    <t>07/01/2023-06/30/2024</t>
  </si>
  <si>
    <t>01/01/2024-12/31/2024</t>
  </si>
  <si>
    <t>07/01/2023-12/31/2024</t>
  </si>
  <si>
    <t>01/01/2025-06/30/2025</t>
  </si>
  <si>
    <t>01/01/2025-12/31/2025</t>
  </si>
  <si>
    <t>07/01/2022-12/31/2026</t>
  </si>
  <si>
    <t>07/01/2024-12/31/2024</t>
  </si>
  <si>
    <t>01/01/2025-09/29/2025</t>
  </si>
  <si>
    <t>07/01/2024-06/30/2028</t>
  </si>
  <si>
    <t>10/01/2024-09/30/2025</t>
  </si>
  <si>
    <t>01/01/2024-06/30/2025</t>
  </si>
  <si>
    <t>01/01/2024-06/30/2024</t>
  </si>
  <si>
    <t>02/01/2024-06/30/2025</t>
  </si>
  <si>
    <t>07/01/2024-06/30/2026</t>
  </si>
  <si>
    <t>10/01/2023-06/30/2025</t>
  </si>
  <si>
    <t>11/01/2023-12/31/2024</t>
  </si>
  <si>
    <t>01/01/2024-12/31/2025</t>
  </si>
  <si>
    <t>01/01/2025-02/28/2027</t>
  </si>
  <si>
    <t>07/01/2023-06/30/2026</t>
  </si>
  <si>
    <t>07/01/2023-01/31/2026</t>
  </si>
  <si>
    <t>07/01/2023-12/31/2025</t>
  </si>
  <si>
    <t>07/01/2024-06/30/2027</t>
  </si>
  <si>
    <t>01/01/2025-12/31/2026</t>
  </si>
  <si>
    <t>09/01/2024-08/31/2027</t>
  </si>
  <si>
    <t>04/01/2024-03/31/2029</t>
  </si>
  <si>
    <t>03/01/2025-02/28/2027</t>
  </si>
  <si>
    <t>10/01/2023-09/30/2024</t>
  </si>
  <si>
    <t>10/01/2023-12/31/2025</t>
  </si>
  <si>
    <t>Treatment &amp; Recovery ($20,150,077.71)</t>
  </si>
  <si>
    <t>Prevention ($2,159,459.22)</t>
  </si>
  <si>
    <t>Workforce</t>
  </si>
  <si>
    <t>Enforcement &amp; Justice System</t>
  </si>
  <si>
    <t>Treatment</t>
  </si>
  <si>
    <t>Indiana State Opioid Settlement: Unrestricted Expenditures (Substance Abuse Treatment Fund)</t>
  </si>
  <si>
    <t>Indiana State Opioid Settlement: Unrestricted Expenditures (Substance Abuse Prevention, Treatment and Enforcement Fund)</t>
  </si>
  <si>
    <t>Atlas (Shatterproof) provider information and treatment webpage.</t>
  </si>
  <si>
    <t>Life skills for new mothers with SUD.</t>
  </si>
  <si>
    <t>DMHA 2024 Conference Mini-Series</t>
  </si>
  <si>
    <t>INDIANA DEPARTMENT OF HEALTH</t>
  </si>
  <si>
    <t>07/01/2021-06/30/2025</t>
  </si>
  <si>
    <t>MOU #54373 - Amendment #4</t>
  </si>
  <si>
    <t>MOU #54373 - Amendment #5</t>
  </si>
  <si>
    <t>Connect to Cure Program Evaluation</t>
  </si>
  <si>
    <t>MOU #54373 - Amendment #3</t>
  </si>
  <si>
    <t>Inclusion of three questions correlated to lifestyle regarding use of drugs, alcohol, and recovery activities in the Behavioral Risk Factor Surveillance System</t>
  </si>
  <si>
    <t>Coroners' toxicology testing</t>
  </si>
  <si>
    <t>0020001315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</si>
</sst>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1"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sz val="8"/>
      <name val="Aptos Narrow"/>
      <family val="2"/>
      <scheme val="minor"/>
    </font>
    <font>
      <sz val="12"/>
      <color theme="1"/>
      <name val="Aptos Narrow"/>
      <family val="1"/>
      <scheme val="minor"/>
    </font>
    <font>
      <b/>
      <u/>
      <sz val="20"/>
      <color theme="0"/>
      <name val="Aptos Display"/>
      <family val="2"/>
      <scheme val="major"/>
    </font>
    <font>
      <b/>
      <u/>
      <sz val="12"/>
      <color theme="1"/>
      <name val="Aptos Narrow"/>
      <family val="1"/>
      <scheme val="minor"/>
    </font>
    <font>
      <sz val="14"/>
      <color theme="1"/>
      <name val="Aptos Display"/>
      <family val="2"/>
      <scheme val="major"/>
    </font>
    <font>
      <b/>
      <sz val="14"/>
      <name val="Aptos Display"/>
      <family val="2"/>
      <scheme val="major"/>
    </font>
    <font>
      <b/>
      <sz val="14"/>
      <color theme="0"/>
      <name val="Aptos Narrow"/>
      <family val="1"/>
      <scheme val="minor"/>
    </font>
    <font>
      <sz val="11"/>
      <name val="Aptos Narrow"/>
      <family val="2"/>
      <scheme val="minor"/>
    </font>
    <font>
      <b/>
      <sz val="20"/>
      <color theme="0"/>
      <name val="Aptos Narrow"/>
      <family val="2"/>
      <scheme val="minor"/>
    </font>
    <font>
      <b/>
      <sz val="11"/>
      <name val="Aptos Narrow"/>
      <family val="2"/>
      <scheme val="minor"/>
    </font>
    <font>
      <sz val="11"/>
      <name val="Aptos Narrow"/>
      <family val="1"/>
      <scheme val="minor"/>
    </font>
    <font>
      <b/>
      <sz val="11"/>
      <name val="Aptos Narrow"/>
      <family val="1"/>
      <scheme val="minor"/>
    </font>
    <font>
      <sz val="11"/>
      <color theme="1"/>
      <name val="Aptos Narrow"/>
      <family val="1"/>
      <scheme val="minor"/>
    </font>
    <font>
      <b/>
      <sz val="11"/>
      <color indexed="8"/>
      <name val="Aptos Narrow"/>
      <family val="2"/>
      <scheme val="minor"/>
    </font>
    <font>
      <sz val="11"/>
      <color rgb="FF000000"/>
      <name val="Aptos Narrow"/>
      <family val="2"/>
      <scheme val="minor"/>
    </font>
    <font>
      <b/>
      <sz val="18"/>
      <color theme="0"/>
      <name val="Aptos Narrow"/>
      <family val="2"/>
      <scheme val="minor"/>
    </font>
  </fonts>
  <fills count="9">
    <fill>
      <patternFill patternType="none"/>
    </fill>
    <fill>
      <patternFill patternType="gray125"/>
    </fill>
    <fill>
      <patternFill patternType="solid">
        <fgColor rgb="FF002E6C"/>
        <bgColor indexed="64"/>
      </patternFill>
    </fill>
    <fill>
      <patternFill patternType="solid">
        <fgColor theme="5"/>
        <bgColor indexed="64"/>
      </patternFill>
    </fill>
    <fill>
      <patternFill patternType="solid">
        <fgColor theme="6"/>
        <bgColor theme="0" tint="-0.14999847407452621"/>
      </patternFill>
    </fill>
    <fill>
      <patternFill patternType="solid">
        <fgColor theme="5"/>
        <bgColor theme="1"/>
      </patternFill>
    </fill>
    <fill>
      <patternFill patternType="solid">
        <fgColor theme="3"/>
        <bgColor indexed="64"/>
      </patternFill>
    </fill>
    <fill>
      <patternFill patternType="solid">
        <fgColor rgb="FFFFC72C"/>
        <bgColor indexed="64"/>
      </patternFill>
    </fill>
    <fill>
      <patternFill patternType="solid">
        <fgColor rgb="FFFFEBB3"/>
        <bgColor indexed="64"/>
      </patternFill>
    </fill>
  </fills>
  <borders count="21">
    <border>
      <left/>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1"/>
      </left>
      <right/>
      <top/>
      <bottom/>
      <diagonal/>
    </border>
    <border>
      <left style="medium">
        <color indexed="64"/>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3" fillId="0" borderId="0"/>
  </cellStyleXfs>
  <cellXfs count="71">
    <xf numFmtId="0" fontId="0" fillId="0" borderId="0" xfId="0"/>
    <xf numFmtId="0" fontId="6" fillId="0" borderId="0" xfId="2" applyFont="1" applyAlignment="1">
      <alignment vertical="top" wrapText="1"/>
    </xf>
    <xf numFmtId="0" fontId="6" fillId="0" borderId="0" xfId="2" applyFont="1" applyAlignment="1">
      <alignment horizontal="center" vertical="center" wrapText="1"/>
    </xf>
    <xf numFmtId="0" fontId="8" fillId="0" borderId="0" xfId="2" applyFont="1" applyAlignment="1">
      <alignment vertical="top" wrapText="1"/>
    </xf>
    <xf numFmtId="0" fontId="9" fillId="3" borderId="0" xfId="2" applyFont="1" applyFill="1" applyAlignment="1">
      <alignment vertical="top" wrapText="1"/>
    </xf>
    <xf numFmtId="0" fontId="10" fillId="5" borderId="0" xfId="2" applyFont="1" applyFill="1" applyAlignment="1">
      <alignment horizontal="center" vertical="center" wrapText="1"/>
    </xf>
    <xf numFmtId="0" fontId="10" fillId="5" borderId="7" xfId="2" applyFont="1" applyFill="1" applyBorder="1" applyAlignment="1">
      <alignment horizontal="center" vertical="center" wrapText="1"/>
    </xf>
    <xf numFmtId="44" fontId="0" fillId="0" borderId="0" xfId="1" applyFont="1" applyAlignment="1">
      <alignment wrapText="1"/>
    </xf>
    <xf numFmtId="0" fontId="12" fillId="3" borderId="0" xfId="0" applyFont="1" applyFill="1" applyAlignment="1">
      <alignment wrapText="1"/>
    </xf>
    <xf numFmtId="0" fontId="12" fillId="3" borderId="0" xfId="0" applyFont="1" applyFill="1" applyAlignment="1">
      <alignment horizontal="left" wrapText="1"/>
    </xf>
    <xf numFmtId="0" fontId="14" fillId="3" borderId="1" xfId="0" applyFont="1" applyFill="1" applyBorder="1" applyAlignment="1">
      <alignment horizontal="left" wrapText="1"/>
    </xf>
    <xf numFmtId="0" fontId="15" fillId="0" borderId="0" xfId="2" applyFont="1" applyAlignment="1">
      <alignment vertical="top" wrapText="1"/>
    </xf>
    <xf numFmtId="0" fontId="17" fillId="0" borderId="0" xfId="2" applyFont="1" applyAlignment="1">
      <alignment vertical="top" wrapText="1"/>
    </xf>
    <xf numFmtId="44" fontId="18" fillId="7" borderId="10" xfId="1" applyFont="1" applyFill="1" applyBorder="1" applyAlignment="1">
      <alignment wrapText="1"/>
    </xf>
    <xf numFmtId="0" fontId="18" fillId="7" borderId="9" xfId="0" applyFont="1" applyFill="1" applyBorder="1" applyAlignment="1">
      <alignment wrapText="1"/>
    </xf>
    <xf numFmtId="44" fontId="0" fillId="0" borderId="0" xfId="1" applyFont="1"/>
    <xf numFmtId="0" fontId="15" fillId="0" borderId="16" xfId="2" applyFont="1" applyBorder="1" applyAlignment="1">
      <alignment vertical="top" wrapText="1"/>
    </xf>
    <xf numFmtId="0" fontId="16" fillId="0" borderId="17" xfId="2" applyFont="1" applyBorder="1" applyAlignment="1">
      <alignment horizontal="center" vertical="center" wrapText="1"/>
    </xf>
    <xf numFmtId="0" fontId="15" fillId="0" borderId="12" xfId="2" applyFont="1" applyBorder="1" applyAlignment="1">
      <alignment vertical="top" wrapText="1"/>
    </xf>
    <xf numFmtId="0" fontId="16" fillId="0" borderId="13" xfId="2" applyFont="1" applyBorder="1" applyAlignment="1">
      <alignment horizontal="center" vertical="center" wrapText="1"/>
    </xf>
    <xf numFmtId="0" fontId="15" fillId="0" borderId="14" xfId="2" applyFont="1" applyBorder="1" applyAlignment="1">
      <alignment horizontal="left" vertical="center" wrapText="1"/>
    </xf>
    <xf numFmtId="0" fontId="16" fillId="0" borderId="15" xfId="2" applyFont="1" applyBorder="1" applyAlignment="1">
      <alignment horizontal="center" vertical="center" wrapText="1"/>
    </xf>
    <xf numFmtId="0" fontId="14" fillId="3" borderId="11" xfId="0" applyFont="1" applyFill="1" applyBorder="1" applyAlignment="1">
      <alignment horizontal="left" wrapText="1"/>
    </xf>
    <xf numFmtId="49" fontId="12" fillId="0" borderId="0" xfId="0" applyNumberFormat="1" applyFont="1" applyAlignment="1">
      <alignment horizontal="left" vertical="center" wrapText="1"/>
    </xf>
    <xf numFmtId="0" fontId="12" fillId="0" borderId="0" xfId="0" applyFont="1" applyAlignment="1">
      <alignment horizontal="left" vertical="center" wrapText="1"/>
    </xf>
    <xf numFmtId="44" fontId="12" fillId="0" borderId="0" xfId="0" applyNumberFormat="1" applyFont="1" applyAlignment="1">
      <alignment horizontal="left" vertical="center" wrapText="1"/>
    </xf>
    <xf numFmtId="44" fontId="12" fillId="0" borderId="0" xfId="0" applyNumberFormat="1" applyFont="1" applyAlignment="1">
      <alignment horizontal="right" vertical="center" wrapText="1"/>
    </xf>
    <xf numFmtId="14" fontId="0" fillId="0" borderId="0" xfId="0" applyNumberFormat="1" applyAlignment="1">
      <alignment wrapText="1"/>
    </xf>
    <xf numFmtId="0" fontId="0" fillId="0" borderId="0" xfId="0" applyAlignment="1">
      <alignment wrapText="1"/>
    </xf>
    <xf numFmtId="0" fontId="0" fillId="0" borderId="0" xfId="0" applyAlignment="1">
      <alignment vertical="center" wrapText="1"/>
    </xf>
    <xf numFmtId="49" fontId="0" fillId="0" borderId="0" xfId="0" applyNumberFormat="1" applyAlignment="1">
      <alignment horizontal="left" vertical="center" wrapText="1"/>
    </xf>
    <xf numFmtId="0" fontId="0" fillId="0" borderId="0" xfId="0" applyAlignment="1">
      <alignment horizontal="left" vertical="center" wrapText="1"/>
    </xf>
    <xf numFmtId="44" fontId="0" fillId="0" borderId="0" xfId="0" applyNumberFormat="1" applyAlignment="1">
      <alignment horizontal="right" vertical="center" wrapText="1"/>
    </xf>
    <xf numFmtId="0" fontId="0" fillId="0" borderId="0" xfId="0" applyAlignment="1">
      <alignment horizontal="right" vertical="center" wrapText="1"/>
    </xf>
    <xf numFmtId="44" fontId="0" fillId="0" borderId="0" xfId="0" applyNumberFormat="1" applyAlignment="1">
      <alignment vertical="center" wrapText="1"/>
    </xf>
    <xf numFmtId="14" fontId="0" fillId="0" borderId="0" xfId="0" applyNumberFormat="1" applyAlignment="1">
      <alignment horizontal="left" vertical="center" wrapText="1"/>
    </xf>
    <xf numFmtId="44" fontId="0" fillId="0" borderId="0" xfId="0" applyNumberFormat="1" applyAlignment="1">
      <alignment horizontal="left" vertical="center" wrapText="1"/>
    </xf>
    <xf numFmtId="44" fontId="0" fillId="0" borderId="0" xfId="1" applyFont="1" applyFill="1" applyAlignment="1">
      <alignment horizontal="right" vertical="center"/>
    </xf>
    <xf numFmtId="44" fontId="0" fillId="0" borderId="0" xfId="1" applyFont="1" applyFill="1" applyAlignment="1">
      <alignment horizontal="right" vertical="center" wrapText="1"/>
    </xf>
    <xf numFmtId="44" fontId="0" fillId="0" borderId="0" xfId="1" applyFont="1" applyAlignment="1">
      <alignment horizontal="right" vertical="center"/>
    </xf>
    <xf numFmtId="0" fontId="15" fillId="0" borderId="18" xfId="2" applyFont="1" applyBorder="1" applyAlignment="1">
      <alignment vertical="top" wrapText="1"/>
    </xf>
    <xf numFmtId="0" fontId="16" fillId="0" borderId="19" xfId="2" applyFont="1" applyBorder="1" applyAlignment="1">
      <alignment horizontal="center" vertical="center" wrapText="1"/>
    </xf>
    <xf numFmtId="0" fontId="15" fillId="0" borderId="14" xfId="2" applyFont="1" applyBorder="1" applyAlignment="1">
      <alignment vertical="top" wrapText="1"/>
    </xf>
    <xf numFmtId="44" fontId="0" fillId="0" borderId="0" xfId="1" applyFont="1" applyAlignment="1">
      <alignment horizontal="right" vertical="center" wrapText="1"/>
    </xf>
    <xf numFmtId="0" fontId="0" fillId="0" borderId="0" xfId="0" applyAlignment="1">
      <alignment horizontal="right" wrapText="1"/>
    </xf>
    <xf numFmtId="0" fontId="0" fillId="0" borderId="0" xfId="0" applyAlignment="1">
      <alignment horizontal="left" wrapText="1"/>
    </xf>
    <xf numFmtId="44" fontId="12" fillId="0" borderId="0" xfId="1" applyFont="1" applyFill="1" applyBorder="1" applyAlignment="1">
      <alignment horizontal="right" vertical="center" wrapText="1"/>
    </xf>
    <xf numFmtId="44" fontId="0" fillId="0" borderId="0" xfId="1" applyFont="1" applyFill="1" applyBorder="1" applyAlignment="1">
      <alignment horizontal="right" vertical="center" wrapText="1"/>
    </xf>
    <xf numFmtId="44" fontId="0" fillId="0" borderId="0" xfId="1" applyFont="1" applyBorder="1" applyAlignment="1">
      <alignment horizontal="right" vertical="center" wrapText="1"/>
    </xf>
    <xf numFmtId="0" fontId="2" fillId="0" borderId="0" xfId="0" applyFont="1" applyAlignment="1">
      <alignment horizontal="left" vertical="center" wrapText="1"/>
    </xf>
    <xf numFmtId="44" fontId="19" fillId="0" borderId="0" xfId="0" applyNumberFormat="1" applyFont="1" applyAlignment="1">
      <alignment horizontal="right" vertical="center" wrapText="1"/>
    </xf>
    <xf numFmtId="44" fontId="0" fillId="8" borderId="20" xfId="1" applyFont="1" applyFill="1" applyBorder="1" applyAlignment="1">
      <alignment wrapText="1"/>
    </xf>
    <xf numFmtId="44" fontId="0" fillId="8" borderId="9" xfId="1" applyFont="1" applyFill="1" applyBorder="1" applyAlignment="1">
      <alignment wrapText="1"/>
    </xf>
    <xf numFmtId="44" fontId="0" fillId="8" borderId="10" xfId="1" applyFont="1" applyFill="1" applyBorder="1" applyAlignment="1">
      <alignment wrapText="1"/>
    </xf>
    <xf numFmtId="0" fontId="18" fillId="8" borderId="20" xfId="0" applyFont="1" applyFill="1" applyBorder="1" applyAlignment="1">
      <alignment wrapText="1"/>
    </xf>
    <xf numFmtId="44" fontId="0" fillId="8" borderId="20" xfId="1" applyFont="1" applyFill="1" applyBorder="1" applyAlignment="1">
      <alignment horizontal="right" wrapText="1"/>
    </xf>
    <xf numFmtId="44" fontId="0" fillId="8" borderId="9" xfId="1" applyFont="1" applyFill="1" applyBorder="1" applyAlignment="1">
      <alignment horizontal="right" wrapText="1"/>
    </xf>
    <xf numFmtId="44" fontId="0" fillId="8" borderId="10" xfId="1" applyFont="1" applyFill="1" applyBorder="1" applyAlignment="1">
      <alignment horizontal="right" wrapText="1"/>
    </xf>
    <xf numFmtId="0" fontId="12" fillId="3" borderId="0" xfId="0" applyFont="1" applyFill="1"/>
    <xf numFmtId="0" fontId="1" fillId="0" borderId="0" xfId="0" applyFont="1" applyAlignment="1">
      <alignment horizontal="left" vertical="center" wrapText="1"/>
    </xf>
    <xf numFmtId="0" fontId="13" fillId="6" borderId="0" xfId="0" applyFont="1" applyFill="1" applyAlignment="1">
      <alignment horizontal="center" wrapText="1"/>
    </xf>
    <xf numFmtId="0" fontId="20" fillId="6" borderId="0" xfId="0" applyFont="1" applyFill="1" applyAlignment="1">
      <alignment horizont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6" xfId="2" applyFont="1" applyFill="1" applyBorder="1" applyAlignment="1">
      <alignment horizontal="center" vertical="center" wrapText="1"/>
    </xf>
    <xf numFmtId="0" fontId="11" fillId="4" borderId="2"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8" xfId="2" applyFont="1" applyFill="1" applyBorder="1" applyAlignment="1">
      <alignment horizontal="center" vertical="center" wrapText="1"/>
    </xf>
  </cellXfs>
  <cellStyles count="3">
    <cellStyle name="Currency" xfId="1" builtinId="4"/>
    <cellStyle name="Normal" xfId="0" builtinId="0"/>
    <cellStyle name="Normal 2" xfId="2" xr:uid="{BF6448C2-236C-4389-957B-A2CE7461E7B7}"/>
  </cellStyles>
  <dxfs count="63">
    <dxf>
      <font>
        <b val="0"/>
        <i val="0"/>
        <strike val="0"/>
        <condense val="0"/>
        <extend val="0"/>
        <outline val="0"/>
        <shadow val="0"/>
        <u val="none"/>
        <vertAlign val="baseline"/>
        <sz val="11"/>
        <color auto="1"/>
        <name val="Aptos Narrow"/>
        <family val="1"/>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Aptos Narrow"/>
        <family val="1"/>
        <scheme val="minor"/>
      </font>
      <fill>
        <patternFill patternType="solid">
          <fgColor theme="0" tint="-0.14999847407452621"/>
          <bgColor theme="0" tint="-0.14999847407452621"/>
        </patternFill>
      </fill>
      <alignment horizontal="general" vertical="top"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name val="Aptos Narrow"/>
        <family val="1"/>
        <scheme val="minor"/>
      </font>
    </dxf>
    <dxf>
      <font>
        <b/>
        <i val="0"/>
        <strike val="0"/>
        <condense val="0"/>
        <extend val="0"/>
        <outline val="0"/>
        <shadow val="0"/>
        <u val="none"/>
        <vertAlign val="baseline"/>
        <sz val="14"/>
        <color auto="1"/>
        <name val="Trebuchet MS"/>
        <family val="2"/>
        <scheme val="none"/>
      </font>
      <fill>
        <patternFill patternType="solid">
          <fgColor theme="1"/>
          <bgColor theme="5"/>
        </patternFill>
      </fill>
      <alignment horizontal="center"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horizontal="lef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horizontal="righ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name val="Aptos Narrow"/>
        <family val="2"/>
        <scheme val="minor"/>
      </font>
      <alignment horizontal="right" vertical="center" textRotation="0" wrapText="1" indent="0" justifyLastLine="0" shrinkToFit="0" readingOrder="0"/>
    </dxf>
    <dxf>
      <font>
        <strike val="0"/>
        <outline val="0"/>
        <shadow val="0"/>
        <u val="none"/>
        <vertAlign val="baseline"/>
        <name val="Aptos Narrow"/>
        <family val="2"/>
        <scheme val="minor"/>
      </font>
      <alignment horizontal="left" vertical="center" textRotation="0" wrapText="1" indent="0" justifyLastLine="0" shrinkToFit="0" readingOrder="0"/>
    </dxf>
    <dxf>
      <font>
        <strike val="0"/>
        <outline val="0"/>
        <shadow val="0"/>
        <u val="none"/>
        <vertAlign val="baseline"/>
        <name val="Aptos Narrow"/>
        <family val="2"/>
        <scheme val="minor"/>
      </font>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left" vertical="center" textRotation="0" wrapText="1" indent="0" justifyLastLine="0" shrinkToFit="0" readingOrder="0"/>
    </dxf>
    <dxf>
      <border outline="0">
        <right style="thin">
          <color indexed="64"/>
        </right>
      </border>
    </dxf>
    <dxf>
      <font>
        <strike val="0"/>
        <outline val="0"/>
        <shadow val="0"/>
        <u val="none"/>
        <vertAlign val="baseline"/>
        <name val="Aptos Narrow"/>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5"/>
        </patternFill>
      </fill>
      <alignment horizontal="general" vertical="bottom"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horizontal="righ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name val="Aptos Narrow"/>
        <family val="2"/>
        <scheme val="minor"/>
      </font>
      <alignment horizontal="right" vertical="center" textRotation="0" wrapText="1" indent="0" justifyLastLine="0" shrinkToFit="0" readingOrder="0"/>
    </dxf>
    <dxf>
      <font>
        <strike val="0"/>
        <outline val="0"/>
        <shadow val="0"/>
        <u val="none"/>
        <vertAlign val="baseline"/>
        <name val="Aptos Narrow"/>
        <family val="2"/>
        <scheme val="minor"/>
      </font>
      <alignment horizontal="left" vertical="center" textRotation="0" wrapText="1" indent="0" justifyLastLine="0" shrinkToFit="0" readingOrder="0"/>
    </dxf>
    <dxf>
      <font>
        <strike val="0"/>
        <outline val="0"/>
        <shadow val="0"/>
        <u val="none"/>
        <vertAlign val="baseline"/>
        <name val="Aptos Narrow"/>
        <family val="2"/>
        <scheme val="minor"/>
      </font>
      <numFmt numFmtId="30" formatCode="@"/>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general" vertical="center" textRotation="0" wrapText="1" indent="0" justifyLastLine="0" shrinkToFit="0" readingOrder="0"/>
    </dxf>
    <dxf>
      <border outline="0">
        <right style="thin">
          <color indexed="64"/>
        </right>
      </border>
    </dxf>
    <dxf>
      <font>
        <strike val="0"/>
        <outline val="0"/>
        <shadow val="0"/>
        <u val="none"/>
        <vertAlign val="baseline"/>
        <name val="Aptos Narrow"/>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5"/>
        </patternFill>
      </fill>
      <alignment horizontal="left" vertical="bottom" textRotation="0" wrapText="1" indent="0" justifyLastLine="0" shrinkToFit="0" readingOrder="0"/>
    </dxf>
    <dxf>
      <font>
        <strike val="0"/>
        <outline val="0"/>
        <shadow val="0"/>
        <u val="none"/>
        <vertAlign val="baseline"/>
        <name val="Aptos Narrow"/>
        <family val="2"/>
        <scheme val="minor"/>
      </font>
    </dxf>
    <dxf>
      <font>
        <strike val="0"/>
        <outline val="0"/>
        <shadow val="0"/>
        <u val="none"/>
        <vertAlign val="baseline"/>
        <name val="Aptos Narrow"/>
        <family val="2"/>
        <scheme val="minor"/>
      </font>
    </dxf>
    <dxf>
      <font>
        <strike val="0"/>
        <outline val="0"/>
        <shadow val="0"/>
        <u val="none"/>
        <vertAlign val="baseline"/>
        <name val="Aptos Narrow"/>
        <family val="2"/>
        <scheme val="minor"/>
      </font>
    </dxf>
    <dxf>
      <font>
        <strike val="0"/>
        <outline val="0"/>
        <shadow val="0"/>
        <u val="none"/>
        <vertAlign val="baseline"/>
        <sz val="11"/>
        <color auto="1"/>
        <name val="Aptos Narrow"/>
        <family val="2"/>
        <scheme val="minor"/>
      </font>
      <fill>
        <patternFill patternType="solid">
          <fgColor indexed="64"/>
          <bgColor theme="5"/>
        </patternFill>
      </fill>
    </dxf>
    <dxf>
      <font>
        <strike val="0"/>
        <outline val="0"/>
        <shadow val="0"/>
        <u val="none"/>
        <vertAlign val="baseline"/>
        <name val="Aptos Narrow"/>
        <family val="2"/>
        <scheme val="minor"/>
      </font>
    </dxf>
    <dxf>
      <font>
        <strike val="0"/>
        <outline val="0"/>
        <shadow val="0"/>
        <u val="none"/>
        <vertAlign val="baseline"/>
        <name val="Aptos Narrow"/>
        <family val="2"/>
        <scheme val="minor"/>
      </font>
    </dxf>
    <dxf>
      <font>
        <strike val="0"/>
        <outline val="0"/>
        <shadow val="0"/>
        <u val="none"/>
        <vertAlign val="baseline"/>
        <name val="Aptos Narrow"/>
        <family val="2"/>
        <scheme val="minor"/>
      </font>
    </dxf>
    <dxf>
      <font>
        <strike val="0"/>
        <outline val="0"/>
        <shadow val="0"/>
        <u val="none"/>
        <vertAlign val="baseline"/>
        <sz val="11"/>
        <color auto="1"/>
        <name val="Aptos Narrow"/>
        <family val="2"/>
        <scheme val="minor"/>
      </font>
      <fill>
        <patternFill patternType="solid">
          <fgColor indexed="64"/>
          <bgColor theme="5"/>
        </patternFill>
      </fill>
    </dxf>
    <dxf>
      <font>
        <strike val="0"/>
        <outline val="0"/>
        <shadow val="0"/>
        <u val="none"/>
        <vertAlign val="baseline"/>
        <sz val="11"/>
        <name val="Aptos Narrow"/>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name val="Aptos Narrow"/>
        <family val="2"/>
        <scheme val="minor"/>
      </font>
      <alignment horizontal="left" vertical="center" textRotation="0" wrapText="1" indent="0"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horizontal="righ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fill>
        <patternFill patternType="none">
          <fgColor indexed="64"/>
          <bgColor auto="1"/>
        </patternFill>
      </fill>
      <alignment horizontal="right" vertical="center" textRotation="0" wrapText="1" indent="0" justifyLastLine="0" shrinkToFit="0" readingOrder="0"/>
    </dxf>
    <dxf>
      <font>
        <strike val="0"/>
        <outline val="0"/>
        <shadow val="0"/>
        <u val="none"/>
        <vertAlign val="baseline"/>
        <name val="Aptos Narrow"/>
        <family val="2"/>
        <scheme val="minor"/>
      </font>
      <numFmt numFmtId="34" formatCode="_(&quot;$&quot;* #,##0.00_);_(&quot;$&quot;* \(#,##0.00\);_(&quot;$&quot;* &quot;-&quot;??_);_(@_)"/>
      <alignment horizontal="right" vertical="center" textRotation="0" wrapText="1" indent="0" justifyLastLine="0" shrinkToFit="0" readingOrder="0"/>
    </dxf>
    <dxf>
      <font>
        <strike val="0"/>
        <outline val="0"/>
        <shadow val="0"/>
        <u val="none"/>
        <vertAlign val="baseline"/>
        <name val="Aptos Narrow"/>
        <family val="2"/>
        <scheme val="minor"/>
      </font>
      <alignment horizontal="left" vertical="center" textRotation="0" wrapText="1" indent="0" justifyLastLine="0" shrinkToFit="0" readingOrder="0"/>
    </dxf>
    <dxf>
      <font>
        <strike val="0"/>
        <outline val="0"/>
        <shadow val="0"/>
        <u val="none"/>
        <vertAlign val="baseline"/>
        <name val="Aptos Narrow"/>
        <family val="2"/>
        <scheme val="minor"/>
      </font>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border outline="0">
        <right style="thin">
          <color indexed="64"/>
        </right>
      </border>
    </dxf>
    <dxf>
      <font>
        <strike val="0"/>
        <outline val="0"/>
        <shadow val="0"/>
        <u val="none"/>
        <vertAlign val="baseline"/>
        <name val="Aptos Narrow"/>
        <family val="2"/>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1"/>
        <color auto="1"/>
        <name val="Aptos Narrow"/>
        <family val="2"/>
        <scheme val="minor"/>
      </font>
      <fill>
        <patternFill patternType="solid">
          <fgColor indexed="64"/>
          <bgColor theme="5"/>
        </patternFill>
      </fill>
      <alignment horizontal="left" vertical="bottom" textRotation="0" wrapText="1" indent="0" justifyLastLine="0" shrinkToFit="0" readingOrder="0"/>
    </dxf>
    <dxf>
      <font>
        <color theme="1"/>
      </font>
      <fill>
        <patternFill>
          <bgColor theme="2" tint="0.79998168889431442"/>
        </patternFill>
      </fill>
    </dxf>
    <dxf>
      <font>
        <b/>
        <i val="0"/>
        <strike val="0"/>
        <color theme="0"/>
      </font>
      <fill>
        <patternFill>
          <bgColor theme="3"/>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theme="6" tint="0.79998168889431442"/>
        </patternFill>
      </fill>
      <border>
        <left style="thin">
          <color theme="3"/>
        </left>
        <right style="thin">
          <color theme="3"/>
        </right>
        <top style="thin">
          <color theme="3"/>
        </top>
        <bottom style="thin">
          <color theme="3"/>
        </bottom>
      </border>
    </dxf>
    <dxf>
      <font>
        <b/>
        <i val="0"/>
      </font>
      <fill>
        <patternFill>
          <bgColor theme="2" tint="0.79998168889431442"/>
        </patternFill>
      </fill>
      <border>
        <left style="thin">
          <color theme="3"/>
        </left>
        <right style="thin">
          <color theme="3"/>
        </right>
        <top style="thin">
          <color theme="3"/>
        </top>
        <bottom style="thin">
          <color theme="3"/>
        </bottom>
      </border>
    </dxf>
    <dxf>
      <border>
        <left style="thin">
          <color theme="3"/>
        </left>
        <right style="thin">
          <color theme="3"/>
        </right>
        <top style="thin">
          <color theme="3"/>
        </top>
        <bottom style="thin">
          <color theme="3"/>
        </bottom>
      </border>
    </dxf>
    <dxf>
      <fill>
        <patternFill patternType="none">
          <bgColor auto="1"/>
        </patternFill>
      </fill>
      <border>
        <left style="thin">
          <color theme="3"/>
        </left>
        <right style="thin">
          <color theme="3"/>
        </right>
        <top style="thin">
          <color theme="3"/>
        </top>
        <bottom style="thin">
          <color theme="3"/>
        </bottom>
      </border>
    </dxf>
    <dxf>
      <font>
        <b/>
        <i val="0"/>
      </font>
      <fill>
        <patternFill>
          <bgColor rgb="FFFFFF00"/>
        </patternFill>
      </fill>
      <border>
        <left style="thick">
          <color theme="3"/>
        </left>
        <right style="thick">
          <color theme="3"/>
        </right>
        <top style="thick">
          <color theme="3"/>
        </top>
        <bottom style="thick">
          <color theme="3"/>
        </bottom>
      </border>
    </dxf>
    <dxf>
      <font>
        <b/>
        <i val="0"/>
        <color theme="0"/>
      </font>
      <fill>
        <patternFill>
          <bgColor theme="3"/>
        </patternFill>
      </fill>
      <border>
        <left style="thick">
          <color theme="1"/>
        </left>
        <right style="thick">
          <color theme="1"/>
        </right>
        <top style="thick">
          <color theme="1"/>
        </top>
        <bottom style="thick">
          <color theme="1"/>
        </bottom>
      </border>
    </dxf>
    <dxf>
      <border>
        <left style="thick">
          <color theme="3"/>
        </left>
        <right style="thick">
          <color theme="3"/>
        </right>
        <top style="thick">
          <color theme="3"/>
        </top>
        <bottom style="thick">
          <color theme="3"/>
        </bottom>
      </border>
    </dxf>
    <dxf>
      <font>
        <b/>
        <i val="0"/>
      </font>
      <fill>
        <patternFill>
          <bgColor theme="6" tint="0.79998168889431442"/>
        </patternFill>
      </fill>
      <border>
        <left style="thin">
          <color theme="3"/>
        </left>
        <right style="thin">
          <color theme="3"/>
        </right>
        <top style="thin">
          <color theme="3"/>
        </top>
        <bottom style="thin">
          <color theme="3"/>
        </bottom>
      </border>
    </dxf>
    <dxf>
      <font>
        <b/>
        <i val="0"/>
      </font>
      <fill>
        <patternFill>
          <bgColor theme="2" tint="0.79998168889431442"/>
        </patternFill>
      </fill>
      <border>
        <left style="thin">
          <color theme="3"/>
        </left>
        <right style="thin">
          <color theme="3"/>
        </right>
        <top style="thin">
          <color theme="3"/>
        </top>
        <bottom style="thin">
          <color theme="3"/>
        </bottom>
      </border>
    </dxf>
    <dxf>
      <border>
        <left style="thin">
          <color theme="3"/>
        </left>
        <right style="thin">
          <color theme="3"/>
        </right>
        <top style="thin">
          <color theme="3"/>
        </top>
        <bottom style="thin">
          <color theme="3"/>
        </bottom>
      </border>
    </dxf>
    <dxf>
      <fill>
        <patternFill patternType="solid">
          <bgColor theme="6" tint="0.79998168889431442"/>
        </patternFill>
      </fill>
      <border>
        <left style="thin">
          <color theme="3"/>
        </left>
        <right style="thin">
          <color theme="3"/>
        </right>
        <top style="thin">
          <color theme="3"/>
        </top>
        <bottom style="thin">
          <color theme="3"/>
        </bottom>
      </border>
    </dxf>
    <dxf>
      <font>
        <b/>
        <i val="0"/>
      </font>
      <fill>
        <patternFill>
          <bgColor rgb="FFFFFF00"/>
        </patternFill>
      </fill>
      <border>
        <left style="thick">
          <color theme="3"/>
        </left>
        <right style="thick">
          <color theme="3"/>
        </right>
        <top style="thick">
          <color theme="3"/>
        </top>
        <bottom style="thick">
          <color theme="3"/>
        </bottom>
      </border>
    </dxf>
    <dxf>
      <font>
        <b/>
        <i val="0"/>
        <color theme="0"/>
      </font>
      <fill>
        <patternFill>
          <bgColor theme="3"/>
        </patternFill>
      </fill>
      <border>
        <left style="thick">
          <color theme="1"/>
        </left>
        <right style="thick">
          <color theme="1"/>
        </right>
        <top style="thick">
          <color theme="1"/>
        </top>
        <bottom style="thick">
          <color theme="1"/>
        </bottom>
      </border>
    </dxf>
    <dxf>
      <border>
        <left style="thick">
          <color theme="3"/>
        </left>
        <right style="thick">
          <color theme="3"/>
        </right>
        <top style="thick">
          <color theme="3"/>
        </top>
        <bottom style="thick">
          <color theme="3"/>
        </bottom>
      </border>
    </dxf>
  </dxfs>
  <tableStyles count="4" defaultTableStyle="Table Style 1" defaultPivotStyle="PivotStyleLight16">
    <tableStyle name="Draft 2" table="0" count="7" xr9:uid="{7717D0E0-D334-4C1F-B333-3B114A83A702}">
      <tableStyleElement type="wholeTable" dxfId="62"/>
      <tableStyleElement type="headerRow" dxfId="61"/>
      <tableStyleElement type="totalRow" dxfId="60"/>
      <tableStyleElement type="firstRowStripe" dxfId="59"/>
      <tableStyleElement type="secondRowStripe" dxfId="58"/>
      <tableStyleElement type="firstRowSubheading" dxfId="57"/>
      <tableStyleElement type="secondRowSubheading" dxfId="56"/>
    </tableStyle>
    <tableStyle name="Draft1" table="0" count="7" xr9:uid="{F1EF199F-21C0-4F93-842D-360C802A20E0}">
      <tableStyleElement type="wholeTable" dxfId="55"/>
      <tableStyleElement type="headerRow" dxfId="54"/>
      <tableStyleElement type="totalRow" dxfId="53"/>
      <tableStyleElement type="firstRowStripe" dxfId="52"/>
      <tableStyleElement type="secondRowStripe" dxfId="51"/>
      <tableStyleElement type="firstRowSubheading" dxfId="50"/>
      <tableStyleElement type="secondRowSubheading" dxfId="49"/>
    </tableStyle>
    <tableStyle name="Table Style 1" pivot="0" count="3" xr9:uid="{5608A716-1505-4400-B682-5DAC6C1A9D42}">
      <tableStyleElement type="wholeTable" dxfId="48"/>
      <tableStyleElement type="headerRow" dxfId="47"/>
      <tableStyleElement type="secondRowStripe" dxfId="46"/>
    </tableStyle>
    <tableStyle name="Table Style 2" pivot="0" count="0" xr9:uid="{D65BF7F5-BA87-4761-A478-4222D5AF9AED}"/>
  </tableStyles>
  <colors>
    <mruColors>
      <color rgb="FFFFEBB3"/>
      <color rgb="FFFFC72C"/>
      <color rgb="FF01426A"/>
      <color rgb="FFF479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solidFill>
                  <a:srgbClr val="01426A"/>
                </a:solidFill>
                <a:latin typeface="Calibri" panose="020F0502020204030204" pitchFamily="34" charset="0"/>
                <a:ea typeface="Calibri" panose="020F0502020204030204" pitchFamily="34" charset="0"/>
                <a:cs typeface="Calibri" panose="020F0502020204030204" pitchFamily="34" charset="0"/>
              </a:rPr>
              <a:t>SFY24 State Opioid Settlement</a:t>
            </a:r>
            <a:r>
              <a:rPr lang="en-US" sz="1800" b="1" baseline="0">
                <a:solidFill>
                  <a:srgbClr val="01426A"/>
                </a:solidFill>
                <a:latin typeface="Calibri" panose="020F0502020204030204" pitchFamily="34" charset="0"/>
                <a:ea typeface="Calibri" panose="020F0502020204030204" pitchFamily="34" charset="0"/>
                <a:cs typeface="Calibri" panose="020F0502020204030204" pitchFamily="34" charset="0"/>
              </a:rPr>
              <a:t> Abatement Expenditures</a:t>
            </a:r>
          </a:p>
          <a:p>
            <a:pPr>
              <a:defRPr sz="1800"/>
            </a:pPr>
            <a:r>
              <a:rPr lang="en-US" sz="1800" b="1" i="1" u="none" strike="noStrike" kern="1200" spc="0" baseline="0">
                <a:solidFill>
                  <a:srgbClr val="01426A"/>
                </a:solidFill>
              </a:rPr>
              <a:t>Total Expended by Exhibit E Categories </a:t>
            </a:r>
            <a:endParaRPr lang="en-US"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129518554630092"/>
          <c:y val="0.21786161130425521"/>
          <c:w val="0.33130343275642438"/>
          <c:h val="0.72995471943210755"/>
        </c:manualLayout>
      </c:layout>
      <c:pieChart>
        <c:varyColors val="1"/>
        <c:ser>
          <c:idx val="0"/>
          <c:order val="0"/>
          <c:tx>
            <c:strRef>
              <c:f>Restricted!$M$5</c:f>
              <c:strCache>
                <c:ptCount val="1"/>
                <c:pt idx="0">
                  <c:v>Amount Expended</c:v>
                </c:pt>
              </c:strCache>
            </c:strRef>
          </c:tx>
          <c:spPr>
            <a:ln w="9525">
              <a:solidFill>
                <a:schemeClr val="tx1">
                  <a:lumMod val="50000"/>
                  <a:lumOff val="50000"/>
                </a:schemeClr>
              </a:solidFill>
            </a:ln>
            <a:effectLst/>
          </c:spPr>
          <c:explosion val="17"/>
          <c:dPt>
            <c:idx val="0"/>
            <c:bubble3D val="0"/>
            <c:spPr>
              <a:solidFill>
                <a:srgbClr val="01426A"/>
              </a:solidFill>
              <a:ln w="9525">
                <a:solidFill>
                  <a:schemeClr val="tx1">
                    <a:lumMod val="50000"/>
                    <a:lumOff val="50000"/>
                  </a:schemeClr>
                </a:solidFill>
              </a:ln>
              <a:effectLst/>
            </c:spPr>
            <c:extLst>
              <c:ext xmlns:c16="http://schemas.microsoft.com/office/drawing/2014/chart" uri="{C3380CC4-5D6E-409C-BE32-E72D297353CC}">
                <c16:uniqueId val="{00000003-8E4F-4C65-99C4-6CD8A21B84FD}"/>
              </c:ext>
            </c:extLst>
          </c:dPt>
          <c:dPt>
            <c:idx val="1"/>
            <c:bubble3D val="0"/>
            <c:explosion val="8"/>
            <c:spPr>
              <a:solidFill>
                <a:srgbClr val="FFC72C"/>
              </a:solidFill>
              <a:ln w="9525">
                <a:solidFill>
                  <a:schemeClr val="tx1">
                    <a:lumMod val="50000"/>
                    <a:lumOff val="50000"/>
                  </a:schemeClr>
                </a:solidFill>
              </a:ln>
              <a:effectLst/>
            </c:spPr>
            <c:extLst>
              <c:ext xmlns:c16="http://schemas.microsoft.com/office/drawing/2014/chart" uri="{C3380CC4-5D6E-409C-BE32-E72D297353CC}">
                <c16:uniqueId val="{00000002-8E4F-4C65-99C4-6CD8A21B84FD}"/>
              </c:ext>
            </c:extLst>
          </c:dPt>
          <c:dLbls>
            <c:dLbl>
              <c:idx val="0"/>
              <c:layout>
                <c:manualLayout>
                  <c:x val="-1.9152538348223967E-2"/>
                  <c:y val="-0.21239757321166639"/>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4F-4C65-99C4-6CD8A21B84FD}"/>
                </c:ext>
              </c:extLst>
            </c:dLbl>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2-8E4F-4C65-99C4-6CD8A21B84F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Restricted!$L$6:$L$7</c:f>
              <c:strCache>
                <c:ptCount val="2"/>
                <c:pt idx="0">
                  <c:v> Treatment &amp; Recovery ($11,680,827.87) </c:v>
                </c:pt>
                <c:pt idx="1">
                  <c:v>Prevention ($1,104,204.19)</c:v>
                </c:pt>
              </c:strCache>
            </c:strRef>
          </c:cat>
          <c:val>
            <c:numRef>
              <c:f>Restricted!$M$6:$M$7</c:f>
              <c:numCache>
                <c:formatCode>_("$"* #,##0.00_);_("$"* \(#,##0.00\);_("$"* "-"??_);_(@_)</c:formatCode>
                <c:ptCount val="2"/>
                <c:pt idx="0">
                  <c:v>11680827.870000001</c:v>
                </c:pt>
                <c:pt idx="1">
                  <c:v>1104204.19</c:v>
                </c:pt>
              </c:numCache>
            </c:numRef>
          </c:val>
          <c:extLst>
            <c:ext xmlns:c16="http://schemas.microsoft.com/office/drawing/2014/chart" uri="{C3380CC4-5D6E-409C-BE32-E72D297353CC}">
              <c16:uniqueId val="{00000000-8E4F-4C65-99C4-6CD8A21B84F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824665992333682"/>
          <c:y val="0.46702694612053625"/>
          <c:w val="0.27590725826885615"/>
          <c:h val="0.2705052937593814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EBB3"/>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a:solidFill>
                  <a:srgbClr val="01426A"/>
                </a:solidFill>
                <a:latin typeface="Calibri" panose="020F0502020204030204" pitchFamily="34" charset="0"/>
                <a:ea typeface="Calibri" panose="020F0502020204030204" pitchFamily="34" charset="0"/>
                <a:cs typeface="Calibri" panose="020F0502020204030204" pitchFamily="34" charset="0"/>
              </a:rPr>
              <a:t>SFY25</a:t>
            </a:r>
            <a:r>
              <a:rPr lang="en-US" sz="1800" b="1" baseline="0">
                <a:solidFill>
                  <a:srgbClr val="01426A"/>
                </a:solidFill>
                <a:latin typeface="Calibri" panose="020F0502020204030204" pitchFamily="34" charset="0"/>
                <a:ea typeface="Calibri" panose="020F0502020204030204" pitchFamily="34" charset="0"/>
                <a:cs typeface="Calibri" panose="020F0502020204030204" pitchFamily="34" charset="0"/>
              </a:rPr>
              <a:t> State Opioid Settlement Abatement Expenditures</a:t>
            </a:r>
          </a:p>
          <a:p>
            <a:pPr>
              <a:defRPr sz="1800"/>
            </a:pPr>
            <a:r>
              <a:rPr lang="en-US" sz="1800" b="1" i="1" u="none" strike="noStrike" kern="1200" spc="0" baseline="0">
                <a:solidFill>
                  <a:srgbClr val="01426A"/>
                </a:solidFill>
              </a:rPr>
              <a:t>Total Expended by Exhibit E Categories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493507379580942"/>
          <c:y val="0.28721673894730193"/>
          <c:w val="0.35340953638677491"/>
          <c:h val="0.62773619925987989"/>
        </c:manualLayout>
      </c:layout>
      <c:pieChart>
        <c:varyColors val="1"/>
        <c:ser>
          <c:idx val="0"/>
          <c:order val="0"/>
          <c:tx>
            <c:strRef>
              <c:f>Restricted!$M$12</c:f>
              <c:strCache>
                <c:ptCount val="1"/>
                <c:pt idx="0">
                  <c:v>Amount Expended</c:v>
                </c:pt>
              </c:strCache>
            </c:strRef>
          </c:tx>
          <c:spPr>
            <a:ln w="9525">
              <a:solidFill>
                <a:schemeClr val="tx1">
                  <a:lumMod val="50000"/>
                  <a:lumOff val="50000"/>
                </a:schemeClr>
              </a:solidFill>
            </a:ln>
            <a:effectLst/>
          </c:spPr>
          <c:dPt>
            <c:idx val="0"/>
            <c:bubble3D val="0"/>
            <c:explosion val="14"/>
            <c:spPr>
              <a:solidFill>
                <a:srgbClr val="01426A"/>
              </a:solidFill>
              <a:ln w="9525">
                <a:solidFill>
                  <a:schemeClr val="tx1">
                    <a:lumMod val="50000"/>
                    <a:lumOff val="50000"/>
                  </a:schemeClr>
                </a:solidFill>
              </a:ln>
              <a:effectLst/>
            </c:spPr>
            <c:extLst>
              <c:ext xmlns:c16="http://schemas.microsoft.com/office/drawing/2014/chart" uri="{C3380CC4-5D6E-409C-BE32-E72D297353CC}">
                <c16:uniqueId val="{00000003-B22A-4465-B6C6-9142914DD13E}"/>
              </c:ext>
            </c:extLst>
          </c:dPt>
          <c:dPt>
            <c:idx val="1"/>
            <c:bubble3D val="0"/>
            <c:explosion val="16"/>
            <c:spPr>
              <a:solidFill>
                <a:srgbClr val="FFC72C"/>
              </a:solidFill>
              <a:ln w="9525">
                <a:solidFill>
                  <a:schemeClr val="tx1">
                    <a:lumMod val="50000"/>
                    <a:lumOff val="50000"/>
                  </a:schemeClr>
                </a:solidFill>
              </a:ln>
              <a:effectLst/>
            </c:spPr>
            <c:extLst>
              <c:ext xmlns:c16="http://schemas.microsoft.com/office/drawing/2014/chart" uri="{C3380CC4-5D6E-409C-BE32-E72D297353CC}">
                <c16:uniqueId val="{00000001-B22A-4465-B6C6-9142914DD13E}"/>
              </c:ext>
            </c:extLst>
          </c:dPt>
          <c:dPt>
            <c:idx val="2"/>
            <c:bubble3D val="0"/>
            <c:explosion val="16"/>
            <c:spPr>
              <a:solidFill>
                <a:srgbClr val="F4791B"/>
              </a:solidFill>
              <a:ln w="9525">
                <a:solidFill>
                  <a:schemeClr val="tx1">
                    <a:lumMod val="50000"/>
                    <a:lumOff val="50000"/>
                  </a:schemeClr>
                </a:solidFill>
              </a:ln>
              <a:effectLst/>
            </c:spPr>
            <c:extLst>
              <c:ext xmlns:c16="http://schemas.microsoft.com/office/drawing/2014/chart" uri="{C3380CC4-5D6E-409C-BE32-E72D297353CC}">
                <c16:uniqueId val="{00000002-B22A-4465-B6C6-9142914DD13E}"/>
              </c:ext>
            </c:extLst>
          </c:dPt>
          <c:dLbls>
            <c:dLbl>
              <c:idx val="0"/>
              <c:layout>
                <c:manualLayout>
                  <c:x val="-1.3979529945614402E-2"/>
                  <c:y val="-0.1696422358889722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2A-4465-B6C6-9142914DD13E}"/>
                </c:ext>
              </c:extLst>
            </c:dLbl>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1-B22A-4465-B6C6-9142914DD13E}"/>
                </c:ext>
              </c:extLst>
            </c:dLbl>
            <c:dLbl>
              <c:idx val="2"/>
              <c:layout>
                <c:manualLayout>
                  <c:x val="5.4779177602799649E-2"/>
                  <c:y val="6.1719299177198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22A-4465-B6C6-9142914DD13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Restricted!$L$13:$L$15</c:f>
              <c:strCache>
                <c:ptCount val="3"/>
                <c:pt idx="0">
                  <c:v> Treatment &amp; Recovery ($20,150,077.71) </c:v>
                </c:pt>
                <c:pt idx="1">
                  <c:v>Prevention ($2,159,459.22)</c:v>
                </c:pt>
                <c:pt idx="2">
                  <c:v>Other ($550,500.00)</c:v>
                </c:pt>
              </c:strCache>
            </c:strRef>
          </c:cat>
          <c:val>
            <c:numRef>
              <c:f>Restricted!$M$13:$M$15</c:f>
              <c:numCache>
                <c:formatCode>_("$"* #,##0.00_);_("$"* \(#,##0.00\);_("$"* "-"??_);_(@_)</c:formatCode>
                <c:ptCount val="3"/>
                <c:pt idx="0">
                  <c:v>20150077.710000001</c:v>
                </c:pt>
                <c:pt idx="1">
                  <c:v>2159459.2199999997</c:v>
                </c:pt>
                <c:pt idx="2">
                  <c:v>550500</c:v>
                </c:pt>
              </c:numCache>
            </c:numRef>
          </c:val>
          <c:extLst>
            <c:ext xmlns:c16="http://schemas.microsoft.com/office/drawing/2014/chart" uri="{C3380CC4-5D6E-409C-BE32-E72D297353CC}">
              <c16:uniqueId val="{00000000-B22A-4465-B6C6-9142914DD13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733797937209666"/>
          <c:y val="0.43469948948186948"/>
          <c:w val="0.28676727909011374"/>
          <c:h val="0.4215651692382382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EBB3"/>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633412</xdr:colOff>
      <xdr:row>3</xdr:row>
      <xdr:rowOff>4762</xdr:rowOff>
    </xdr:from>
    <xdr:to>
      <xdr:col>19</xdr:col>
      <xdr:colOff>72390</xdr:colOff>
      <xdr:row>12</xdr:row>
      <xdr:rowOff>2540</xdr:rowOff>
    </xdr:to>
    <xdr:graphicFrame macro="">
      <xdr:nvGraphicFramePr>
        <xdr:cNvPr id="13" name="Chart 1">
          <a:extLst>
            <a:ext uri="{FF2B5EF4-FFF2-40B4-BE49-F238E27FC236}">
              <a16:creationId xmlns:a16="http://schemas.microsoft.com/office/drawing/2014/main" id="{238AE3F3-CB40-55B5-5F03-201B27F090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610552</xdr:colOff>
      <xdr:row>12</xdr:row>
      <xdr:rowOff>52386</xdr:rowOff>
    </xdr:from>
    <xdr:to>
      <xdr:col>19</xdr:col>
      <xdr:colOff>60960</xdr:colOff>
      <xdr:row>21</xdr:row>
      <xdr:rowOff>0</xdr:rowOff>
    </xdr:to>
    <xdr:graphicFrame macro="">
      <xdr:nvGraphicFramePr>
        <xdr:cNvPr id="16" name="Chart 2">
          <a:extLst>
            <a:ext uri="{FF2B5EF4-FFF2-40B4-BE49-F238E27FC236}">
              <a16:creationId xmlns:a16="http://schemas.microsoft.com/office/drawing/2014/main" id="{3AB89BBC-27F0-5989-19D9-80FDA08133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A0D4E6-5442-4846-BC75-CF7A3D0A3C9F}" name="Abatement" displayName="Abatement" ref="A3:J85" totalsRowShown="0" headerRowDxfId="45" dataDxfId="44" tableBorderDxfId="43">
  <autoFilter ref="A3:J85" xr:uid="{B1A0D4E6-5442-4846-BC75-CF7A3D0A3C9F}"/>
  <sortState xmlns:xlrd2="http://schemas.microsoft.com/office/spreadsheetml/2017/richdata2" ref="A4:J85">
    <sortCondition ref="G3:G85"/>
  </sortState>
  <tableColumns count="10">
    <tableColumn id="3" xr3:uid="{978E358A-1903-43D1-BA52-C7BB2814E78F}" name="Vendor Name" dataDxfId="42"/>
    <tableColumn id="1" xr3:uid="{80FE6C1A-7848-46F9-AC09-13834AEEC9A5}" name="Purchase Order ID" dataDxfId="41"/>
    <tableColumn id="9" xr3:uid="{AB94CE2E-1213-41BC-919E-EC6944CD64CF}" name="Contract Term" dataDxfId="40"/>
    <tableColumn id="10" xr3:uid="{179A4209-B819-4DD0-8186-AC42A01EAEE5}" name="Total Amount Obligated" dataDxfId="39"/>
    <tableColumn id="2" xr3:uid="{07447F1E-CD75-4987-92A3-DB9F1AA45B03}" name="SFY24 Amount Expended" dataDxfId="38"/>
    <tableColumn id="11" xr3:uid="{828B6322-4319-4D23-89CA-354D77DCB570}" name="SFY25 Amount Expended" dataDxfId="37"/>
    <tableColumn id="4" xr3:uid="{773DD64B-16C4-4C3F-8135-EA9EB5D65CD5}" name="Program Category" dataDxfId="36"/>
    <tableColumn id="5" xr3:uid="{80B0C73C-F586-4E2A-A997-8B1355895E2D}" name="Program Description" dataDxfId="35"/>
    <tableColumn id="7" xr3:uid="{B8084073-55B3-42F3-9B0D-8FC76385988B}" name="Exhibit E Category" dataDxfId="34"/>
    <tableColumn id="8" xr3:uid="{FE68C959-8D1F-4D64-A0BC-4F5397C3B76E}" name="Exhibit E Strategy" dataDxfId="3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76715E-F0D8-4878-9445-5B856BFF1956}" name="Table5" displayName="Table5" ref="L5:M7" totalsRowShown="0" headerRowDxfId="32" dataDxfId="31">
  <autoFilter ref="L5:M7" xr:uid="{A176715E-F0D8-4878-9445-5B856BFF1956}"/>
  <tableColumns count="2">
    <tableColumn id="1" xr3:uid="{F0A25FBF-E0F9-413C-862E-21DF2D3AF41F}" name="Exhibit E Category" dataDxfId="30"/>
    <tableColumn id="2" xr3:uid="{BF68C6D2-0379-4EE9-A35F-72D52F7D17F3}" name="Amount Expended" dataDxfId="2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40E3A6-BC5A-40C1-81DF-463EA734B810}" name="Table6" displayName="Table6" ref="L12:M15" totalsRowShown="0" headerRowDxfId="28" dataDxfId="27">
  <autoFilter ref="L12:M15" xr:uid="{1B40E3A6-BC5A-40C1-81DF-463EA734B810}"/>
  <tableColumns count="2">
    <tableColumn id="1" xr3:uid="{9238D5DB-7A95-4D2A-9F71-8FEF4AF55DB3}" name="Exhibit E Category" dataDxfId="26"/>
    <tableColumn id="2" xr3:uid="{E14CD5BF-0735-44A6-9799-290DE8AAFFE3}" name="Amount Expended" dataDxfId="25" dataCellStyle="Currency"/>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8A27C3-A718-4BD4-AF2F-187EB1CE9571}" name="Unrestricted" displayName="Unrestricted" ref="A3:G82" totalsRowShown="0" headerRowDxfId="24" dataDxfId="23" tableBorderDxfId="22">
  <autoFilter ref="A3:G82" xr:uid="{C38A27C3-A718-4BD4-AF2F-187EB1CE9571}"/>
  <sortState xmlns:xlrd2="http://schemas.microsoft.com/office/spreadsheetml/2017/richdata2" ref="A4:G82">
    <sortCondition ref="A3:A82"/>
  </sortState>
  <tableColumns count="7">
    <tableColumn id="4" xr3:uid="{048C803A-2A16-4C94-B0AB-A2F4AAFAD84D}" name="Vendor Name" dataDxfId="21"/>
    <tableColumn id="1" xr3:uid="{BA788DB5-9A24-47D7-AD40-F38E4B74C7C3}" name="Purchase Order ID" dataDxfId="20"/>
    <tableColumn id="5" xr3:uid="{C4A6272D-B446-4056-9FF8-93EC0A080F4B}" name="Contract Term" dataDxfId="19"/>
    <tableColumn id="3" xr3:uid="{572D9126-7842-47E8-967F-5C3ACDEBF81C}" name="Total Amount Obligated" dataDxfId="18" dataCellStyle="Currency"/>
    <tableColumn id="2" xr3:uid="{2572B286-0C23-4B51-8C65-28061E49EDE4}" name="SFY24 Amount Expended" dataDxfId="17"/>
    <tableColumn id="8" xr3:uid="{29BCD2D9-9B59-4D18-A8E8-E51297E34C2C}" name="SFY25 Amount Expended" dataDxfId="16"/>
    <tableColumn id="6" xr3:uid="{6CC5FC86-A651-475F-9F43-75FE0F69A0A2}" name="Program Description" dataDxfId="1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5802CF-0C78-4FD3-97F5-BC10DEAABE76}" name="Drug_Czar" displayName="Drug_Czar" ref="A3:G25" totalsRowShown="0" headerRowDxfId="14" dataDxfId="13" tableBorderDxfId="12">
  <autoFilter ref="A3:G25" xr:uid="{9B5802CF-0C78-4FD3-97F5-BC10DEAABE76}"/>
  <sortState xmlns:xlrd2="http://schemas.microsoft.com/office/spreadsheetml/2017/richdata2" ref="A4:G25">
    <sortCondition ref="C3:C25"/>
  </sortState>
  <tableColumns count="7">
    <tableColumn id="4" xr3:uid="{318163A4-32FB-48A6-AB9F-5636855E87DC}" name="Vendor Name" dataDxfId="11"/>
    <tableColumn id="1" xr3:uid="{47CECDB9-471C-4BC0-A0F2-8D1B20E6A33A}" name="Purchase Order ID" dataDxfId="10"/>
    <tableColumn id="5" xr3:uid="{AAD7A808-F0CC-42EA-BB43-0125A335C7C9}" name="Contract Term" dataDxfId="9"/>
    <tableColumn id="3" xr3:uid="{E755DF37-1302-4EFC-B351-6F3B744B710F}" name="Total Amount Obligated" dataDxfId="8" dataCellStyle="Currency"/>
    <tableColumn id="2" xr3:uid="{2D60C124-68D8-4F9A-B3EE-5569C47A9536}" name="SFY24 Amount Expended" dataDxfId="7"/>
    <tableColumn id="8" xr3:uid="{D3542507-BCB8-440E-9CF2-2F8F668F7C16}" name="SFY25 Amount Expended" dataDxfId="6"/>
    <tableColumn id="7" xr3:uid="{63F3B420-D7A7-44C4-ABD0-18B58D556D0E}" name="Program Description" dataDxfId="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6BE9885-8BE7-4721-B737-10C0AC9EB95D}" name="Table7" displayName="Table7" ref="B3:C28" totalsRowShown="0" headerRowDxfId="4" dataDxfId="3" tableBorderDxfId="2">
  <autoFilter ref="B3:C28" xr:uid="{EEBA7010-70C0-42CB-B208-20F884CF51ED}"/>
  <tableColumns count="2">
    <tableColumn id="1" xr3:uid="{241132F3-ADDD-4D9F-ACE4-8393EDE32C60}" name="Qualifying Strategy " dataDxfId="1"/>
    <tableColumn id="2" xr3:uid="{461DC577-7ACE-4B2F-B6E6-05674F309DFB}" name="Category"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FSSA Updated">
      <a:dk1>
        <a:sysClr val="windowText" lastClr="000000"/>
      </a:dk1>
      <a:lt1>
        <a:sysClr val="window" lastClr="FFFFFF"/>
      </a:lt1>
      <a:dk2>
        <a:srgbClr val="002E6C"/>
      </a:dk2>
      <a:lt2>
        <a:srgbClr val="77787B"/>
      </a:lt2>
      <a:accent1>
        <a:srgbClr val="BED738"/>
      </a:accent1>
      <a:accent2>
        <a:srgbClr val="FFD100"/>
      </a:accent2>
      <a:accent3>
        <a:srgbClr val="265F92"/>
      </a:accent3>
      <a:accent4>
        <a:srgbClr val="008C4F"/>
      </a:accent4>
      <a:accent5>
        <a:srgbClr val="79568A"/>
      </a:accent5>
      <a:accent6>
        <a:srgbClr val="BB1C22"/>
      </a:accent6>
      <a:hlink>
        <a:srgbClr val="00B0F0"/>
      </a:hlink>
      <a:folHlink>
        <a:srgbClr val="0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9A05-4BBB-4C55-A787-4189DF5D5131}">
  <dimension ref="A1:X125"/>
  <sheetViews>
    <sheetView tabSelected="1" zoomScaleNormal="100" workbookViewId="0">
      <pane xSplit="1" ySplit="3" topLeftCell="C4" activePane="bottomRight" state="frozen"/>
      <selection pane="topRight" activeCell="B1" sqref="B1"/>
      <selection pane="bottomLeft" activeCell="A4" sqref="A4"/>
      <selection pane="bottomRight" activeCell="L18" sqref="L18"/>
    </sheetView>
  </sheetViews>
  <sheetFormatPr defaultColWidth="8.90625" defaultRowHeight="14.5" x14ac:dyDescent="0.35"/>
  <cols>
    <col min="1" max="1" width="46.08984375" style="28" customWidth="1"/>
    <col min="2" max="2" width="18.36328125" style="28" bestFit="1" customWidth="1"/>
    <col min="3" max="3" width="28.36328125" style="28" customWidth="1"/>
    <col min="4" max="4" width="22.90625" style="28" bestFit="1" customWidth="1"/>
    <col min="5" max="6" width="24" style="28" bestFit="1" customWidth="1"/>
    <col min="7" max="7" width="30.36328125" style="28" bestFit="1" customWidth="1"/>
    <col min="8" max="8" width="42.54296875" style="28" bestFit="1" customWidth="1"/>
    <col min="9" max="9" width="18.6328125" style="28" bestFit="1" customWidth="1"/>
    <col min="10" max="10" width="82.6328125" style="28" bestFit="1" customWidth="1"/>
    <col min="11" max="11" width="8.90625" style="27"/>
    <col min="12" max="12" width="35.6328125" style="27" customWidth="1"/>
    <col min="13" max="13" width="27.90625" style="28" bestFit="1" customWidth="1"/>
    <col min="14" max="14" width="20" style="7" bestFit="1" customWidth="1"/>
    <col min="15" max="16" width="27.90625" style="28" bestFit="1" customWidth="1"/>
    <col min="17" max="17" width="15.36328125" style="28" bestFit="1" customWidth="1"/>
    <col min="18" max="18" width="8.90625" style="28" bestFit="1" customWidth="1"/>
    <col min="19" max="16384" width="8.90625" style="28"/>
  </cols>
  <sheetData>
    <row r="1" spans="1:24" x14ac:dyDescent="0.35">
      <c r="A1" s="60" t="s">
        <v>142</v>
      </c>
      <c r="B1" s="60"/>
      <c r="C1" s="60"/>
      <c r="D1" s="60"/>
      <c r="E1" s="60"/>
      <c r="F1" s="60"/>
      <c r="G1" s="60"/>
      <c r="H1" s="60"/>
      <c r="I1" s="60"/>
      <c r="J1" s="60"/>
    </row>
    <row r="2" spans="1:24" x14ac:dyDescent="0.35">
      <c r="A2" s="60"/>
      <c r="B2" s="60"/>
      <c r="C2" s="60"/>
      <c r="D2" s="60"/>
      <c r="E2" s="60"/>
      <c r="F2" s="60"/>
      <c r="G2" s="60"/>
      <c r="H2" s="60"/>
      <c r="I2" s="60"/>
      <c r="J2" s="60"/>
      <c r="O2" s="7"/>
    </row>
    <row r="3" spans="1:24" x14ac:dyDescent="0.35">
      <c r="A3" s="22" t="s">
        <v>143</v>
      </c>
      <c r="B3" s="9" t="s">
        <v>144</v>
      </c>
      <c r="C3" s="9" t="s">
        <v>145</v>
      </c>
      <c r="D3" s="9" t="s">
        <v>146</v>
      </c>
      <c r="E3" s="9" t="s">
        <v>147</v>
      </c>
      <c r="F3" s="9" t="s">
        <v>148</v>
      </c>
      <c r="G3" s="9" t="s">
        <v>149</v>
      </c>
      <c r="H3" s="9" t="s">
        <v>150</v>
      </c>
      <c r="I3" s="10" t="s">
        <v>151</v>
      </c>
      <c r="J3" s="9" t="s">
        <v>152</v>
      </c>
      <c r="K3" s="28"/>
      <c r="M3" s="27"/>
      <c r="N3" s="28"/>
    </row>
    <row r="4" spans="1:24" ht="29" x14ac:dyDescent="0.55000000000000004">
      <c r="A4" s="31" t="s">
        <v>73</v>
      </c>
      <c r="B4" s="30" t="s">
        <v>74</v>
      </c>
      <c r="C4" s="31" t="s">
        <v>442</v>
      </c>
      <c r="D4" s="32">
        <v>670000</v>
      </c>
      <c r="E4" s="32">
        <v>247556.94</v>
      </c>
      <c r="F4" s="32">
        <v>125252.81</v>
      </c>
      <c r="G4" s="31" t="s">
        <v>7</v>
      </c>
      <c r="H4" s="31" t="s">
        <v>159</v>
      </c>
      <c r="I4" s="31" t="s">
        <v>3</v>
      </c>
      <c r="J4" s="31" t="s">
        <v>155</v>
      </c>
      <c r="K4" s="28"/>
      <c r="L4" s="61" t="s">
        <v>0</v>
      </c>
      <c r="M4" s="61"/>
      <c r="N4" s="28"/>
    </row>
    <row r="5" spans="1:24" ht="29" x14ac:dyDescent="0.35">
      <c r="A5" s="49" t="s">
        <v>183</v>
      </c>
      <c r="B5" s="30" t="s">
        <v>184</v>
      </c>
      <c r="C5" s="31" t="s">
        <v>441</v>
      </c>
      <c r="D5" s="32">
        <v>760000</v>
      </c>
      <c r="E5" s="32">
        <v>758000</v>
      </c>
      <c r="F5" s="32">
        <v>2000</v>
      </c>
      <c r="G5" s="31" t="s">
        <v>7</v>
      </c>
      <c r="H5" s="31" t="s">
        <v>159</v>
      </c>
      <c r="I5" s="31" t="s">
        <v>3</v>
      </c>
      <c r="J5" s="31" t="s">
        <v>155</v>
      </c>
      <c r="K5" s="28"/>
      <c r="L5" s="58" t="s">
        <v>151</v>
      </c>
      <c r="M5" s="58" t="s">
        <v>157</v>
      </c>
      <c r="N5" s="28"/>
    </row>
    <row r="6" spans="1:24" ht="29" x14ac:dyDescent="0.35">
      <c r="A6" s="49" t="s">
        <v>75</v>
      </c>
      <c r="B6" s="30" t="s">
        <v>76</v>
      </c>
      <c r="C6" s="31" t="s">
        <v>416</v>
      </c>
      <c r="D6" s="32">
        <v>760000</v>
      </c>
      <c r="E6" s="32">
        <v>423022</v>
      </c>
      <c r="F6" s="32">
        <v>333978</v>
      </c>
      <c r="G6" s="31" t="s">
        <v>7</v>
      </c>
      <c r="H6" s="31" t="s">
        <v>159</v>
      </c>
      <c r="I6" s="31" t="s">
        <v>3</v>
      </c>
      <c r="J6" s="31" t="s">
        <v>155</v>
      </c>
      <c r="K6" s="28"/>
      <c r="L6" s="7" t="s">
        <v>364</v>
      </c>
      <c r="M6" s="7">
        <f>SUMIF(Abatement[Exhibit E Category], "=Treatment &amp; Recovery", Abatement[SFY24 Amount Expended])</f>
        <v>11680827.870000001</v>
      </c>
      <c r="N6"/>
    </row>
    <row r="7" spans="1:24" ht="29" x14ac:dyDescent="0.35">
      <c r="A7" s="49" t="s">
        <v>77</v>
      </c>
      <c r="B7" s="30" t="s">
        <v>78</v>
      </c>
      <c r="C7" s="31" t="s">
        <v>429</v>
      </c>
      <c r="D7" s="32">
        <v>685700</v>
      </c>
      <c r="E7" s="32">
        <v>650063.96</v>
      </c>
      <c r="F7" s="32" t="s">
        <v>153</v>
      </c>
      <c r="G7" s="31" t="s">
        <v>7</v>
      </c>
      <c r="H7" s="31" t="s">
        <v>159</v>
      </c>
      <c r="I7" s="31" t="s">
        <v>3</v>
      </c>
      <c r="J7" s="31" t="s">
        <v>155</v>
      </c>
      <c r="K7" s="28"/>
      <c r="L7" t="s">
        <v>365</v>
      </c>
      <c r="M7" s="15">
        <f>SUMIF(Abatement[Exhibit E Category], "=Prevention", Abatement[SFY24 Amount Expended])</f>
        <v>1104204.19</v>
      </c>
      <c r="N7"/>
    </row>
    <row r="8" spans="1:24" ht="29" x14ac:dyDescent="0.35">
      <c r="A8" s="49" t="s">
        <v>79</v>
      </c>
      <c r="B8" s="30" t="s">
        <v>80</v>
      </c>
      <c r="C8" s="31" t="s">
        <v>429</v>
      </c>
      <c r="D8" s="32">
        <v>760000</v>
      </c>
      <c r="E8" s="32">
        <v>758000</v>
      </c>
      <c r="F8" s="32">
        <v>1000</v>
      </c>
      <c r="G8" s="31" t="s">
        <v>7</v>
      </c>
      <c r="H8" s="31" t="s">
        <v>159</v>
      </c>
      <c r="I8" s="31" t="s">
        <v>3</v>
      </c>
      <c r="J8" s="31" t="s">
        <v>155</v>
      </c>
      <c r="K8" s="28"/>
      <c r="L8"/>
      <c r="M8" s="15"/>
      <c r="N8"/>
    </row>
    <row r="9" spans="1:24" ht="29" x14ac:dyDescent="0.35">
      <c r="A9" s="49" t="s">
        <v>81</v>
      </c>
      <c r="B9" s="30" t="s">
        <v>82</v>
      </c>
      <c r="C9" s="31" t="s">
        <v>441</v>
      </c>
      <c r="D9" s="32">
        <v>169600</v>
      </c>
      <c r="E9" s="32">
        <v>150563.58000000002</v>
      </c>
      <c r="F9" s="32">
        <v>1000</v>
      </c>
      <c r="G9" s="31" t="s">
        <v>7</v>
      </c>
      <c r="H9" s="31" t="s">
        <v>159</v>
      </c>
      <c r="I9" s="31" t="s">
        <v>3</v>
      </c>
      <c r="J9" s="31" t="s">
        <v>155</v>
      </c>
      <c r="K9" s="28"/>
      <c r="L9"/>
      <c r="M9" s="15"/>
      <c r="N9"/>
    </row>
    <row r="10" spans="1:24" ht="29" x14ac:dyDescent="0.35">
      <c r="A10" s="49" t="s">
        <v>83</v>
      </c>
      <c r="B10" s="30" t="s">
        <v>84</v>
      </c>
      <c r="C10" s="31" t="s">
        <v>429</v>
      </c>
      <c r="D10" s="32">
        <v>554000</v>
      </c>
      <c r="E10" s="32">
        <v>553000</v>
      </c>
      <c r="F10" s="32">
        <v>1000</v>
      </c>
      <c r="G10" s="31" t="s">
        <v>7</v>
      </c>
      <c r="H10" s="31" t="s">
        <v>159</v>
      </c>
      <c r="I10" s="31" t="s">
        <v>3</v>
      </c>
      <c r="J10" s="31" t="s">
        <v>155</v>
      </c>
      <c r="K10" s="28"/>
      <c r="L10"/>
      <c r="M10"/>
      <c r="N10"/>
      <c r="O10"/>
    </row>
    <row r="11" spans="1:24" ht="29" x14ac:dyDescent="0.55000000000000004">
      <c r="A11" s="49" t="s">
        <v>85</v>
      </c>
      <c r="B11" s="30" t="s">
        <v>86</v>
      </c>
      <c r="C11" s="31" t="s">
        <v>413</v>
      </c>
      <c r="D11" s="32">
        <v>262080</v>
      </c>
      <c r="E11" s="33" t="s">
        <v>153</v>
      </c>
      <c r="F11" s="32">
        <v>145521</v>
      </c>
      <c r="G11" s="31" t="s">
        <v>11</v>
      </c>
      <c r="H11" s="31" t="s">
        <v>154</v>
      </c>
      <c r="I11" s="31" t="s">
        <v>3</v>
      </c>
      <c r="J11" s="31" t="s">
        <v>155</v>
      </c>
      <c r="K11" s="28"/>
      <c r="L11" s="61" t="s">
        <v>1</v>
      </c>
      <c r="M11" s="61"/>
      <c r="O11"/>
    </row>
    <row r="12" spans="1:24" ht="29" x14ac:dyDescent="0.35">
      <c r="A12" s="59" t="s">
        <v>114</v>
      </c>
      <c r="B12" s="30" t="s">
        <v>320</v>
      </c>
      <c r="C12" s="31" t="s">
        <v>413</v>
      </c>
      <c r="D12" s="32">
        <v>707266.15</v>
      </c>
      <c r="E12" s="32" t="s">
        <v>153</v>
      </c>
      <c r="F12" s="32" t="s">
        <v>153</v>
      </c>
      <c r="G12" s="31" t="s">
        <v>11</v>
      </c>
      <c r="H12" s="31" t="s">
        <v>154</v>
      </c>
      <c r="I12" s="31" t="s">
        <v>3</v>
      </c>
      <c r="J12" s="31" t="s">
        <v>155</v>
      </c>
      <c r="K12" s="28"/>
      <c r="L12" s="58" t="s">
        <v>151</v>
      </c>
      <c r="M12" s="58" t="s">
        <v>157</v>
      </c>
      <c r="N12"/>
      <c r="O12"/>
    </row>
    <row r="13" spans="1:24" ht="29" x14ac:dyDescent="0.35">
      <c r="A13" s="49" t="s">
        <v>87</v>
      </c>
      <c r="B13" s="30" t="s">
        <v>88</v>
      </c>
      <c r="C13" s="31" t="s">
        <v>413</v>
      </c>
      <c r="D13" s="32">
        <v>378400</v>
      </c>
      <c r="E13" s="32" t="s">
        <v>153</v>
      </c>
      <c r="F13" s="32">
        <v>130922.4</v>
      </c>
      <c r="G13" s="31" t="s">
        <v>11</v>
      </c>
      <c r="H13" s="31" t="s">
        <v>154</v>
      </c>
      <c r="I13" s="31" t="s">
        <v>3</v>
      </c>
      <c r="J13" s="31" t="s">
        <v>155</v>
      </c>
      <c r="K13" s="28"/>
      <c r="L13" s="7" t="s">
        <v>443</v>
      </c>
      <c r="M13" s="7">
        <f>SUMIF(Abatement[Exhibit E Category], "=Treatment &amp; Recovery", Abatement[SFY25 Amount Expended])</f>
        <v>20150077.710000001</v>
      </c>
      <c r="N13"/>
      <c r="O13"/>
      <c r="X13" s="28" t="s">
        <v>164</v>
      </c>
    </row>
    <row r="14" spans="1:24" ht="29" x14ac:dyDescent="0.35">
      <c r="A14" s="31" t="s">
        <v>89</v>
      </c>
      <c r="B14" s="30" t="s">
        <v>90</v>
      </c>
      <c r="C14" s="31" t="s">
        <v>413</v>
      </c>
      <c r="D14" s="32">
        <v>184000</v>
      </c>
      <c r="E14" s="32" t="s">
        <v>153</v>
      </c>
      <c r="F14" s="32">
        <v>72896</v>
      </c>
      <c r="G14" s="31" t="s">
        <v>11</v>
      </c>
      <c r="H14" s="31" t="s">
        <v>154</v>
      </c>
      <c r="I14" s="31" t="s">
        <v>3</v>
      </c>
      <c r="J14" s="31" t="s">
        <v>155</v>
      </c>
      <c r="K14" s="28"/>
      <c r="L14" t="s">
        <v>444</v>
      </c>
      <c r="M14" s="7">
        <f>SUMIF(Abatement[Exhibit E Category], "=Prevention", Abatement[SFY25 Amount Expended])</f>
        <v>2159459.2199999997</v>
      </c>
      <c r="N14"/>
      <c r="O14"/>
    </row>
    <row r="15" spans="1:24" ht="29" x14ac:dyDescent="0.35">
      <c r="A15" s="49" t="s">
        <v>91</v>
      </c>
      <c r="B15" s="30" t="s">
        <v>92</v>
      </c>
      <c r="C15" s="31" t="s">
        <v>413</v>
      </c>
      <c r="D15" s="32">
        <v>86000</v>
      </c>
      <c r="E15" s="32" t="s">
        <v>153</v>
      </c>
      <c r="F15" s="32">
        <v>33280</v>
      </c>
      <c r="G15" s="31" t="s">
        <v>11</v>
      </c>
      <c r="H15" s="31" t="s">
        <v>154</v>
      </c>
      <c r="I15" s="31" t="s">
        <v>3</v>
      </c>
      <c r="J15" s="31" t="s">
        <v>155</v>
      </c>
      <c r="K15" s="28"/>
      <c r="L15" t="s">
        <v>366</v>
      </c>
      <c r="M15" s="7">
        <f>SUMIF(Abatement[Exhibit E Category], "=Other", Abatement[SFY25 Amount Expended])</f>
        <v>550500</v>
      </c>
      <c r="N15"/>
      <c r="O15"/>
    </row>
    <row r="16" spans="1:24" ht="29" x14ac:dyDescent="0.35">
      <c r="A16" s="31" t="s">
        <v>43</v>
      </c>
      <c r="B16" s="30" t="s">
        <v>93</v>
      </c>
      <c r="C16" s="31" t="s">
        <v>413</v>
      </c>
      <c r="D16" s="32">
        <v>181545.60000000001</v>
      </c>
      <c r="E16" s="32" t="s">
        <v>153</v>
      </c>
      <c r="F16" s="32">
        <v>46082.75</v>
      </c>
      <c r="G16" s="31" t="s">
        <v>11</v>
      </c>
      <c r="H16" s="31" t="s">
        <v>154</v>
      </c>
      <c r="I16" s="31" t="s">
        <v>3</v>
      </c>
      <c r="J16" s="31" t="s">
        <v>155</v>
      </c>
      <c r="K16" s="28"/>
      <c r="L16"/>
      <c r="M16"/>
      <c r="N16"/>
      <c r="O16"/>
    </row>
    <row r="17" spans="1:17" ht="29" x14ac:dyDescent="0.35">
      <c r="A17" s="49" t="s">
        <v>94</v>
      </c>
      <c r="B17" s="30" t="s">
        <v>95</v>
      </c>
      <c r="C17" s="31" t="s">
        <v>413</v>
      </c>
      <c r="D17" s="32">
        <v>205504</v>
      </c>
      <c r="E17" s="32" t="s">
        <v>153</v>
      </c>
      <c r="F17" s="32">
        <v>62947.81</v>
      </c>
      <c r="G17" s="31" t="s">
        <v>11</v>
      </c>
      <c r="H17" s="31" t="s">
        <v>154</v>
      </c>
      <c r="I17" s="31" t="s">
        <v>3</v>
      </c>
      <c r="J17" s="31" t="s">
        <v>155</v>
      </c>
      <c r="K17" s="28"/>
      <c r="L17"/>
      <c r="M17"/>
      <c r="N17"/>
      <c r="O17"/>
      <c r="P17"/>
      <c r="Q17"/>
    </row>
    <row r="18" spans="1:17" ht="29" x14ac:dyDescent="0.35">
      <c r="A18" s="49" t="s">
        <v>96</v>
      </c>
      <c r="B18" s="30" t="s">
        <v>97</v>
      </c>
      <c r="C18" s="31" t="s">
        <v>413</v>
      </c>
      <c r="D18" s="32">
        <v>105000</v>
      </c>
      <c r="E18" s="32" t="s">
        <v>153</v>
      </c>
      <c r="F18" s="32">
        <v>50521.8</v>
      </c>
      <c r="G18" s="31" t="s">
        <v>11</v>
      </c>
      <c r="H18" s="31" t="s">
        <v>154</v>
      </c>
      <c r="I18" s="31" t="s">
        <v>3</v>
      </c>
      <c r="J18" s="31" t="s">
        <v>155</v>
      </c>
      <c r="K18" s="28"/>
      <c r="L18"/>
      <c r="M18"/>
      <c r="N18"/>
      <c r="O18"/>
      <c r="P18"/>
      <c r="Q18"/>
    </row>
    <row r="19" spans="1:17" ht="29" x14ac:dyDescent="0.35">
      <c r="A19" s="49" t="s">
        <v>98</v>
      </c>
      <c r="B19" s="30" t="s">
        <v>99</v>
      </c>
      <c r="C19" s="31" t="s">
        <v>413</v>
      </c>
      <c r="D19" s="32">
        <v>170892</v>
      </c>
      <c r="E19" s="32" t="s">
        <v>153</v>
      </c>
      <c r="F19" s="32">
        <v>49256.49</v>
      </c>
      <c r="G19" s="31" t="s">
        <v>11</v>
      </c>
      <c r="H19" s="31" t="s">
        <v>154</v>
      </c>
      <c r="I19" s="31" t="s">
        <v>3</v>
      </c>
      <c r="J19" s="31" t="s">
        <v>155</v>
      </c>
      <c r="K19" s="28"/>
      <c r="M19" s="27"/>
      <c r="N19"/>
      <c r="O19"/>
      <c r="P19"/>
      <c r="Q19"/>
    </row>
    <row r="20" spans="1:17" ht="29" x14ac:dyDescent="0.35">
      <c r="A20" s="31" t="s">
        <v>100</v>
      </c>
      <c r="B20" s="30" t="s">
        <v>101</v>
      </c>
      <c r="C20" s="31" t="s">
        <v>413</v>
      </c>
      <c r="D20" s="32">
        <v>277440</v>
      </c>
      <c r="E20" s="32" t="s">
        <v>153</v>
      </c>
      <c r="F20" s="32">
        <v>69874.600000000006</v>
      </c>
      <c r="G20" s="31" t="s">
        <v>11</v>
      </c>
      <c r="H20" s="31" t="s">
        <v>154</v>
      </c>
      <c r="I20" s="31" t="s">
        <v>3</v>
      </c>
      <c r="J20" s="31" t="s">
        <v>155</v>
      </c>
      <c r="K20" s="28"/>
      <c r="M20" s="27"/>
      <c r="N20"/>
      <c r="O20"/>
      <c r="P20"/>
      <c r="Q20"/>
    </row>
    <row r="21" spans="1:17" ht="29" x14ac:dyDescent="0.35">
      <c r="A21" s="49" t="s">
        <v>102</v>
      </c>
      <c r="B21" s="30" t="s">
        <v>103</v>
      </c>
      <c r="C21" s="31" t="s">
        <v>413</v>
      </c>
      <c r="D21" s="32">
        <v>190384</v>
      </c>
      <c r="E21" s="32" t="s">
        <v>153</v>
      </c>
      <c r="F21" s="32">
        <v>52520</v>
      </c>
      <c r="G21" s="31" t="s">
        <v>11</v>
      </c>
      <c r="H21" s="31" t="s">
        <v>154</v>
      </c>
      <c r="I21" s="31" t="s">
        <v>3</v>
      </c>
      <c r="J21" s="31" t="s">
        <v>155</v>
      </c>
      <c r="K21" s="28"/>
      <c r="M21" s="27"/>
      <c r="N21"/>
      <c r="O21"/>
      <c r="P21"/>
      <c r="Q21"/>
    </row>
    <row r="22" spans="1:17" ht="29" x14ac:dyDescent="0.35">
      <c r="A22" s="49" t="s">
        <v>104</v>
      </c>
      <c r="B22" s="30" t="s">
        <v>105</v>
      </c>
      <c r="C22" s="31" t="s">
        <v>413</v>
      </c>
      <c r="D22" s="32">
        <v>180800</v>
      </c>
      <c r="E22" s="32" t="s">
        <v>153</v>
      </c>
      <c r="F22" s="32">
        <v>29239.919999999998</v>
      </c>
      <c r="G22" s="31" t="s">
        <v>11</v>
      </c>
      <c r="H22" s="31" t="s">
        <v>154</v>
      </c>
      <c r="I22" s="31" t="s">
        <v>3</v>
      </c>
      <c r="J22" s="31" t="s">
        <v>155</v>
      </c>
      <c r="K22" s="28"/>
      <c r="M22" s="27"/>
      <c r="N22"/>
      <c r="O22"/>
      <c r="P22"/>
      <c r="Q22"/>
    </row>
    <row r="23" spans="1:17" ht="29" x14ac:dyDescent="0.35">
      <c r="A23" s="31" t="s">
        <v>63</v>
      </c>
      <c r="B23" s="30" t="s">
        <v>106</v>
      </c>
      <c r="C23" s="31" t="s">
        <v>413</v>
      </c>
      <c r="D23" s="32">
        <v>317716</v>
      </c>
      <c r="E23" s="32" t="s">
        <v>153</v>
      </c>
      <c r="F23" s="32">
        <v>58848.88</v>
      </c>
      <c r="G23" s="31" t="s">
        <v>11</v>
      </c>
      <c r="H23" s="31" t="s">
        <v>154</v>
      </c>
      <c r="I23" s="31" t="s">
        <v>3</v>
      </c>
      <c r="J23" s="31" t="s">
        <v>155</v>
      </c>
      <c r="K23" s="28"/>
      <c r="M23" s="27"/>
      <c r="N23"/>
      <c r="O23"/>
      <c r="P23"/>
      <c r="Q23"/>
    </row>
    <row r="24" spans="1:17" ht="29" x14ac:dyDescent="0.35">
      <c r="A24" s="49" t="s">
        <v>107</v>
      </c>
      <c r="B24" s="30" t="s">
        <v>108</v>
      </c>
      <c r="C24" s="31" t="s">
        <v>413</v>
      </c>
      <c r="D24" s="32">
        <v>287601.59999999998</v>
      </c>
      <c r="E24" s="32" t="s">
        <v>153</v>
      </c>
      <c r="F24" s="32">
        <v>146868.47999999998</v>
      </c>
      <c r="G24" s="31" t="s">
        <v>11</v>
      </c>
      <c r="H24" s="31" t="s">
        <v>154</v>
      </c>
      <c r="I24" s="31" t="s">
        <v>3</v>
      </c>
      <c r="J24" s="31" t="s">
        <v>155</v>
      </c>
      <c r="K24" s="28"/>
      <c r="M24" s="27"/>
      <c r="N24"/>
      <c r="O24"/>
      <c r="P24"/>
      <c r="Q24"/>
    </row>
    <row r="25" spans="1:17" ht="29" x14ac:dyDescent="0.35">
      <c r="A25" s="49" t="s">
        <v>65</v>
      </c>
      <c r="B25" s="30" t="s">
        <v>109</v>
      </c>
      <c r="C25" s="31" t="s">
        <v>413</v>
      </c>
      <c r="D25" s="32">
        <v>166400</v>
      </c>
      <c r="E25" s="32" t="s">
        <v>153</v>
      </c>
      <c r="F25" s="32">
        <v>46992.7</v>
      </c>
      <c r="G25" s="31" t="s">
        <v>11</v>
      </c>
      <c r="H25" s="31" t="s">
        <v>154</v>
      </c>
      <c r="I25" s="31" t="s">
        <v>3</v>
      </c>
      <c r="J25" s="31" t="s">
        <v>155</v>
      </c>
      <c r="K25" s="28"/>
      <c r="M25" s="27"/>
      <c r="N25"/>
      <c r="O25"/>
      <c r="P25"/>
      <c r="Q25"/>
    </row>
    <row r="26" spans="1:17" ht="29" x14ac:dyDescent="0.35">
      <c r="A26" s="31" t="s">
        <v>110</v>
      </c>
      <c r="B26" s="30" t="s">
        <v>111</v>
      </c>
      <c r="C26" s="31" t="s">
        <v>413</v>
      </c>
      <c r="D26" s="32">
        <v>291824</v>
      </c>
      <c r="E26" s="32" t="s">
        <v>153</v>
      </c>
      <c r="F26" s="32">
        <v>117590.6</v>
      </c>
      <c r="G26" s="31" t="s">
        <v>11</v>
      </c>
      <c r="H26" s="31" t="s">
        <v>154</v>
      </c>
      <c r="I26" s="31" t="s">
        <v>3</v>
      </c>
      <c r="J26" s="31" t="s">
        <v>155</v>
      </c>
      <c r="K26" s="28"/>
      <c r="M26" s="27"/>
      <c r="N26"/>
      <c r="O26"/>
      <c r="P26"/>
    </row>
    <row r="27" spans="1:17" ht="29" x14ac:dyDescent="0.35">
      <c r="A27" s="49" t="s">
        <v>112</v>
      </c>
      <c r="B27" s="30" t="s">
        <v>113</v>
      </c>
      <c r="C27" s="31" t="s">
        <v>413</v>
      </c>
      <c r="D27" s="32">
        <v>212895.06</v>
      </c>
      <c r="E27" s="32" t="s">
        <v>153</v>
      </c>
      <c r="F27" s="32">
        <v>42382.229999999996</v>
      </c>
      <c r="G27" s="31" t="s">
        <v>11</v>
      </c>
      <c r="H27" s="31" t="s">
        <v>154</v>
      </c>
      <c r="I27" s="31" t="s">
        <v>3</v>
      </c>
      <c r="J27" s="31" t="s">
        <v>155</v>
      </c>
      <c r="K27" s="28"/>
      <c r="M27" s="27"/>
      <c r="N27"/>
      <c r="O27"/>
      <c r="P27"/>
    </row>
    <row r="28" spans="1:17" ht="43.5" x14ac:dyDescent="0.35">
      <c r="A28" s="31" t="s">
        <v>114</v>
      </c>
      <c r="B28" s="30" t="s">
        <v>115</v>
      </c>
      <c r="C28" s="31" t="s">
        <v>416</v>
      </c>
      <c r="D28" s="32">
        <v>274141</v>
      </c>
      <c r="E28" s="32">
        <v>228541</v>
      </c>
      <c r="F28" s="32">
        <v>45600</v>
      </c>
      <c r="G28" s="31" t="s">
        <v>447</v>
      </c>
      <c r="H28" s="31" t="s">
        <v>168</v>
      </c>
      <c r="I28" s="31" t="s">
        <v>3</v>
      </c>
      <c r="J28" s="31" t="s">
        <v>169</v>
      </c>
      <c r="K28" s="28"/>
      <c r="M28" s="27"/>
      <c r="N28"/>
      <c r="O28"/>
      <c r="P28"/>
    </row>
    <row r="29" spans="1:17" ht="43.5" x14ac:dyDescent="0.35">
      <c r="A29" s="49" t="s">
        <v>118</v>
      </c>
      <c r="B29" s="30" t="s">
        <v>156</v>
      </c>
      <c r="C29" s="31" t="s">
        <v>430</v>
      </c>
      <c r="D29" s="32">
        <v>115233</v>
      </c>
      <c r="E29" s="32">
        <v>33331.51</v>
      </c>
      <c r="F29" s="32" t="s">
        <v>153</v>
      </c>
      <c r="G29" s="31" t="s">
        <v>9</v>
      </c>
      <c r="H29" s="31" t="s">
        <v>158</v>
      </c>
      <c r="I29" s="31" t="s">
        <v>18</v>
      </c>
      <c r="J29" s="31" t="s">
        <v>370</v>
      </c>
      <c r="K29" s="28"/>
      <c r="M29" s="27"/>
      <c r="N29"/>
      <c r="O29"/>
      <c r="P29"/>
    </row>
    <row r="30" spans="1:17" ht="43.5" x14ac:dyDescent="0.35">
      <c r="A30" s="49" t="s">
        <v>118</v>
      </c>
      <c r="B30" s="30" t="s">
        <v>119</v>
      </c>
      <c r="C30" s="31" t="s">
        <v>419</v>
      </c>
      <c r="D30" s="32">
        <v>91400</v>
      </c>
      <c r="E30" s="33" t="s">
        <v>153</v>
      </c>
      <c r="F30" s="32">
        <v>46070</v>
      </c>
      <c r="G30" s="31" t="s">
        <v>9</v>
      </c>
      <c r="H30" s="31" t="s">
        <v>158</v>
      </c>
      <c r="I30" s="31" t="s">
        <v>18</v>
      </c>
      <c r="J30" s="31" t="s">
        <v>370</v>
      </c>
      <c r="K30" s="28"/>
      <c r="M30" s="27"/>
      <c r="N30"/>
      <c r="O30"/>
      <c r="P30"/>
    </row>
    <row r="31" spans="1:17" ht="43.5" x14ac:dyDescent="0.35">
      <c r="A31" s="31" t="s">
        <v>120</v>
      </c>
      <c r="B31" s="30" t="s">
        <v>121</v>
      </c>
      <c r="C31" s="31" t="s">
        <v>431</v>
      </c>
      <c r="D31" s="32">
        <v>222375</v>
      </c>
      <c r="E31" s="32">
        <v>23820</v>
      </c>
      <c r="F31" s="32">
        <v>123539.96</v>
      </c>
      <c r="G31" s="31" t="s">
        <v>9</v>
      </c>
      <c r="H31" s="31" t="s">
        <v>158</v>
      </c>
      <c r="I31" s="31" t="s">
        <v>18</v>
      </c>
      <c r="J31" s="31" t="s">
        <v>370</v>
      </c>
      <c r="K31" s="28"/>
      <c r="M31" s="27"/>
      <c r="N31"/>
      <c r="O31"/>
      <c r="P31"/>
    </row>
    <row r="32" spans="1:17" ht="43.5" x14ac:dyDescent="0.35">
      <c r="A32" s="49" t="s">
        <v>170</v>
      </c>
      <c r="B32" s="30" t="s">
        <v>171</v>
      </c>
      <c r="C32" s="31" t="s">
        <v>416</v>
      </c>
      <c r="D32" s="32">
        <v>104300</v>
      </c>
      <c r="E32" s="32">
        <v>21900</v>
      </c>
      <c r="F32" s="32">
        <v>67408.73</v>
      </c>
      <c r="G32" s="31" t="s">
        <v>9</v>
      </c>
      <c r="H32" s="31" t="s">
        <v>158</v>
      </c>
      <c r="I32" s="31" t="s">
        <v>18</v>
      </c>
      <c r="J32" s="31" t="s">
        <v>370</v>
      </c>
      <c r="K32" s="28"/>
      <c r="M32" s="27"/>
      <c r="N32"/>
      <c r="O32"/>
      <c r="P32"/>
    </row>
    <row r="33" spans="1:16" ht="43.5" x14ac:dyDescent="0.35">
      <c r="A33" s="31" t="s">
        <v>122</v>
      </c>
      <c r="B33" s="30" t="s">
        <v>123</v>
      </c>
      <c r="C33" s="31" t="s">
        <v>431</v>
      </c>
      <c r="D33" s="32">
        <v>189700</v>
      </c>
      <c r="E33" s="32">
        <v>26850</v>
      </c>
      <c r="F33" s="32">
        <v>99367.87</v>
      </c>
      <c r="G33" s="31" t="s">
        <v>9</v>
      </c>
      <c r="H33" s="31" t="s">
        <v>158</v>
      </c>
      <c r="I33" s="31" t="s">
        <v>18</v>
      </c>
      <c r="J33" s="31" t="s">
        <v>370</v>
      </c>
      <c r="K33" s="28"/>
      <c r="M33" s="27"/>
      <c r="N33"/>
      <c r="O33"/>
      <c r="P33"/>
    </row>
    <row r="34" spans="1:16" ht="43.5" x14ac:dyDescent="0.35">
      <c r="A34" s="31" t="s">
        <v>35</v>
      </c>
      <c r="B34" s="30" t="s">
        <v>124</v>
      </c>
      <c r="C34" s="31" t="s">
        <v>431</v>
      </c>
      <c r="D34" s="32">
        <v>189700</v>
      </c>
      <c r="E34" s="32">
        <v>42600</v>
      </c>
      <c r="F34" s="32">
        <v>100622.87000000001</v>
      </c>
      <c r="G34" s="31" t="s">
        <v>9</v>
      </c>
      <c r="H34" s="31" t="s">
        <v>158</v>
      </c>
      <c r="I34" s="31" t="s">
        <v>18</v>
      </c>
      <c r="J34" s="31" t="s">
        <v>370</v>
      </c>
      <c r="K34" s="28"/>
      <c r="M34" s="27"/>
      <c r="N34" s="28"/>
      <c r="O34" s="7"/>
    </row>
    <row r="35" spans="1:16" ht="43.5" x14ac:dyDescent="0.35">
      <c r="A35" s="49" t="s">
        <v>125</v>
      </c>
      <c r="B35" s="30" t="s">
        <v>126</v>
      </c>
      <c r="C35" s="31" t="s">
        <v>431</v>
      </c>
      <c r="D35" s="32">
        <v>189700</v>
      </c>
      <c r="E35" s="32">
        <v>37293.550000000003</v>
      </c>
      <c r="F35" s="32">
        <v>96672.969999999987</v>
      </c>
      <c r="G35" s="31" t="s">
        <v>9</v>
      </c>
      <c r="H35" s="31" t="s">
        <v>158</v>
      </c>
      <c r="I35" s="31" t="s">
        <v>18</v>
      </c>
      <c r="J35" s="31" t="s">
        <v>370</v>
      </c>
      <c r="K35" s="28"/>
      <c r="M35" s="27"/>
      <c r="N35" s="28"/>
      <c r="O35" s="7"/>
    </row>
    <row r="36" spans="1:16" ht="43.5" x14ac:dyDescent="0.35">
      <c r="A36" s="49" t="s">
        <v>89</v>
      </c>
      <c r="B36" s="30" t="s">
        <v>127</v>
      </c>
      <c r="C36" s="31" t="s">
        <v>431</v>
      </c>
      <c r="D36" s="32">
        <v>193700</v>
      </c>
      <c r="E36" s="32">
        <v>42159.95</v>
      </c>
      <c r="F36" s="32">
        <v>101218.09999999999</v>
      </c>
      <c r="G36" s="31" t="s">
        <v>9</v>
      </c>
      <c r="H36" s="31" t="s">
        <v>158</v>
      </c>
      <c r="I36" s="31" t="s">
        <v>18</v>
      </c>
      <c r="J36" s="31" t="s">
        <v>370</v>
      </c>
      <c r="K36" s="28"/>
      <c r="M36" s="27"/>
      <c r="N36" s="28"/>
      <c r="O36" s="7"/>
    </row>
    <row r="37" spans="1:16" ht="43.5" x14ac:dyDescent="0.35">
      <c r="A37" s="49" t="s">
        <v>91</v>
      </c>
      <c r="B37" s="30" t="s">
        <v>182</v>
      </c>
      <c r="C37" s="31" t="s">
        <v>430</v>
      </c>
      <c r="D37" s="32">
        <v>233850</v>
      </c>
      <c r="E37" s="32">
        <v>105168.68</v>
      </c>
      <c r="F37" s="32">
        <v>112560.51</v>
      </c>
      <c r="G37" s="31" t="s">
        <v>9</v>
      </c>
      <c r="H37" s="31" t="s">
        <v>158</v>
      </c>
      <c r="I37" s="31" t="s">
        <v>18</v>
      </c>
      <c r="J37" s="31" t="s">
        <v>370</v>
      </c>
      <c r="K37" s="28"/>
      <c r="M37" s="27"/>
      <c r="N37" s="28"/>
      <c r="O37" s="7"/>
    </row>
    <row r="38" spans="1:16" ht="43.5" x14ac:dyDescent="0.35">
      <c r="A38" s="49" t="s">
        <v>91</v>
      </c>
      <c r="B38" s="30" t="s">
        <v>128</v>
      </c>
      <c r="C38" s="31" t="s">
        <v>419</v>
      </c>
      <c r="D38" s="32">
        <v>224400</v>
      </c>
      <c r="E38" s="32" t="s">
        <v>153</v>
      </c>
      <c r="F38" s="32">
        <v>108473.75000000001</v>
      </c>
      <c r="G38" s="31" t="s">
        <v>9</v>
      </c>
      <c r="H38" s="31" t="s">
        <v>158</v>
      </c>
      <c r="I38" s="31" t="s">
        <v>18</v>
      </c>
      <c r="J38" s="31" t="s">
        <v>370</v>
      </c>
      <c r="K38" s="28"/>
      <c r="M38" s="27"/>
      <c r="N38" s="28"/>
      <c r="O38" s="7"/>
    </row>
    <row r="39" spans="1:16" ht="43.5" x14ac:dyDescent="0.35">
      <c r="A39" s="49" t="s">
        <v>129</v>
      </c>
      <c r="B39" s="30" t="s">
        <v>130</v>
      </c>
      <c r="C39" s="31" t="s">
        <v>419</v>
      </c>
      <c r="D39" s="32">
        <v>91400</v>
      </c>
      <c r="E39" s="32" t="s">
        <v>153</v>
      </c>
      <c r="F39" s="32">
        <v>49500</v>
      </c>
      <c r="G39" s="31" t="s">
        <v>9</v>
      </c>
      <c r="H39" s="31" t="s">
        <v>158</v>
      </c>
      <c r="I39" s="31" t="s">
        <v>18</v>
      </c>
      <c r="J39" s="31" t="s">
        <v>370</v>
      </c>
      <c r="K39" s="28"/>
      <c r="M39" s="27"/>
      <c r="N39" s="28"/>
      <c r="O39" s="7"/>
    </row>
    <row r="40" spans="1:16" ht="43.5" x14ac:dyDescent="0.35">
      <c r="A40" s="49" t="s">
        <v>195</v>
      </c>
      <c r="B40" s="30" t="s">
        <v>196</v>
      </c>
      <c r="C40" s="31" t="s">
        <v>430</v>
      </c>
      <c r="D40" s="32">
        <v>159450</v>
      </c>
      <c r="E40" s="32">
        <v>35750</v>
      </c>
      <c r="F40" s="32">
        <v>123647.89</v>
      </c>
      <c r="G40" s="31" t="s">
        <v>9</v>
      </c>
      <c r="H40" s="31" t="s">
        <v>158</v>
      </c>
      <c r="I40" s="31" t="s">
        <v>18</v>
      </c>
      <c r="J40" s="31" t="s">
        <v>370</v>
      </c>
      <c r="K40" s="28"/>
      <c r="M40" s="27"/>
      <c r="N40" s="28"/>
      <c r="O40" s="7"/>
    </row>
    <row r="41" spans="1:16" ht="43.5" x14ac:dyDescent="0.35">
      <c r="A41" s="31" t="s">
        <v>100</v>
      </c>
      <c r="B41" s="30" t="s">
        <v>131</v>
      </c>
      <c r="C41" s="31" t="s">
        <v>419</v>
      </c>
      <c r="D41" s="32">
        <v>59300</v>
      </c>
      <c r="E41" s="32" t="s">
        <v>153</v>
      </c>
      <c r="F41" s="32">
        <v>28695.69</v>
      </c>
      <c r="G41" s="31" t="s">
        <v>9</v>
      </c>
      <c r="H41" s="31" t="s">
        <v>158</v>
      </c>
      <c r="I41" s="31" t="s">
        <v>18</v>
      </c>
      <c r="J41" s="31" t="s">
        <v>370</v>
      </c>
      <c r="K41" s="28"/>
      <c r="M41" s="27"/>
      <c r="N41" s="28"/>
      <c r="O41" s="7"/>
    </row>
    <row r="42" spans="1:16" ht="43.5" x14ac:dyDescent="0.35">
      <c r="A42" s="49" t="s">
        <v>104</v>
      </c>
      <c r="B42" s="30" t="s">
        <v>132</v>
      </c>
      <c r="C42" s="31" t="s">
        <v>431</v>
      </c>
      <c r="D42" s="32">
        <v>189700</v>
      </c>
      <c r="E42" s="32">
        <v>24673</v>
      </c>
      <c r="F42" s="32">
        <v>94252.040000000008</v>
      </c>
      <c r="G42" s="31" t="s">
        <v>9</v>
      </c>
      <c r="H42" s="31" t="s">
        <v>158</v>
      </c>
      <c r="I42" s="31" t="s">
        <v>18</v>
      </c>
      <c r="J42" s="31" t="s">
        <v>370</v>
      </c>
      <c r="K42" s="28"/>
      <c r="M42" s="27"/>
      <c r="N42" s="28"/>
      <c r="O42" s="7"/>
    </row>
    <row r="43" spans="1:16" ht="43.5" x14ac:dyDescent="0.35">
      <c r="A43" s="49" t="s">
        <v>133</v>
      </c>
      <c r="B43" s="30" t="s">
        <v>134</v>
      </c>
      <c r="C43" s="31" t="s">
        <v>419</v>
      </c>
      <c r="D43" s="32">
        <v>144525</v>
      </c>
      <c r="E43" s="32" t="s">
        <v>153</v>
      </c>
      <c r="F43" s="32">
        <v>54989.68</v>
      </c>
      <c r="G43" s="31" t="s">
        <v>9</v>
      </c>
      <c r="H43" s="31" t="s">
        <v>158</v>
      </c>
      <c r="I43" s="31" t="s">
        <v>18</v>
      </c>
      <c r="J43" s="31" t="s">
        <v>370</v>
      </c>
      <c r="K43" s="28"/>
      <c r="M43" s="27"/>
      <c r="N43" s="28"/>
      <c r="O43" s="7"/>
    </row>
    <row r="44" spans="1:16" ht="43.5" x14ac:dyDescent="0.35">
      <c r="A44" s="49" t="s">
        <v>110</v>
      </c>
      <c r="B44" s="30" t="s">
        <v>135</v>
      </c>
      <c r="C44" s="31" t="s">
        <v>431</v>
      </c>
      <c r="D44" s="32">
        <v>320322</v>
      </c>
      <c r="E44" s="32">
        <v>73727.890000000014</v>
      </c>
      <c r="F44" s="32">
        <v>154471.69999999998</v>
      </c>
      <c r="G44" s="31" t="s">
        <v>9</v>
      </c>
      <c r="H44" s="31" t="s">
        <v>158</v>
      </c>
      <c r="I44" s="31" t="s">
        <v>18</v>
      </c>
      <c r="J44" s="31" t="s">
        <v>370</v>
      </c>
      <c r="K44" s="28"/>
      <c r="M44" s="27"/>
      <c r="N44" s="28"/>
      <c r="O44" s="7"/>
    </row>
    <row r="45" spans="1:16" ht="29" x14ac:dyDescent="0.35">
      <c r="A45" s="49" t="s">
        <v>137</v>
      </c>
      <c r="B45" s="30" t="s">
        <v>361</v>
      </c>
      <c r="C45" s="31" t="s">
        <v>362</v>
      </c>
      <c r="D45" s="32">
        <v>332100</v>
      </c>
      <c r="E45" s="32" t="s">
        <v>153</v>
      </c>
      <c r="F45" s="32">
        <v>332100</v>
      </c>
      <c r="G45" s="31" t="s">
        <v>14</v>
      </c>
      <c r="H45" s="31" t="s">
        <v>173</v>
      </c>
      <c r="I45" s="31" t="s">
        <v>23</v>
      </c>
      <c r="J45" s="31" t="s">
        <v>174</v>
      </c>
      <c r="K45" s="28"/>
      <c r="M45" s="27"/>
      <c r="N45" s="28"/>
      <c r="O45" s="7"/>
    </row>
    <row r="46" spans="1:16" ht="29" x14ac:dyDescent="0.35">
      <c r="A46" s="49" t="s">
        <v>137</v>
      </c>
      <c r="B46" s="30" t="s">
        <v>138</v>
      </c>
      <c r="C46" s="31" t="s">
        <v>432</v>
      </c>
      <c r="D46" s="32">
        <v>1173800</v>
      </c>
      <c r="E46" s="32" t="s">
        <v>153</v>
      </c>
      <c r="F46" s="32">
        <v>218400</v>
      </c>
      <c r="G46" s="31" t="s">
        <v>14</v>
      </c>
      <c r="H46" s="31" t="s">
        <v>173</v>
      </c>
      <c r="I46" s="31" t="s">
        <v>23</v>
      </c>
      <c r="J46" s="31" t="s">
        <v>174</v>
      </c>
      <c r="K46" s="28"/>
      <c r="M46" s="27"/>
      <c r="N46" s="28"/>
      <c r="O46" s="7"/>
    </row>
    <row r="47" spans="1:16" ht="43.5" x14ac:dyDescent="0.35">
      <c r="A47" s="49" t="s">
        <v>177</v>
      </c>
      <c r="B47" s="30" t="s">
        <v>178</v>
      </c>
      <c r="C47" s="31" t="s">
        <v>430</v>
      </c>
      <c r="D47" s="32">
        <v>84500</v>
      </c>
      <c r="E47" s="32">
        <v>33779</v>
      </c>
      <c r="F47" s="32">
        <v>50721</v>
      </c>
      <c r="G47" s="31" t="s">
        <v>446</v>
      </c>
      <c r="H47" s="31" t="s">
        <v>360</v>
      </c>
      <c r="I47" s="31" t="s">
        <v>18</v>
      </c>
      <c r="J47" s="31" t="s">
        <v>359</v>
      </c>
      <c r="K47" s="28"/>
      <c r="M47" s="27"/>
      <c r="N47" s="28"/>
      <c r="O47" s="7"/>
    </row>
    <row r="48" spans="1:16" ht="58" x14ac:dyDescent="0.35">
      <c r="A48" s="49" t="s">
        <v>116</v>
      </c>
      <c r="B48" s="30" t="s">
        <v>117</v>
      </c>
      <c r="C48" s="31" t="s">
        <v>433</v>
      </c>
      <c r="D48" s="32">
        <v>291511.39</v>
      </c>
      <c r="E48" s="32">
        <v>66165.070000000007</v>
      </c>
      <c r="F48" s="32">
        <v>94653.989999999991</v>
      </c>
      <c r="G48" s="31" t="s">
        <v>15</v>
      </c>
      <c r="H48" s="49" t="s">
        <v>371</v>
      </c>
      <c r="I48" s="31" t="s">
        <v>3</v>
      </c>
      <c r="J48" s="31" t="s">
        <v>155</v>
      </c>
      <c r="K48" s="28"/>
      <c r="M48" s="27"/>
      <c r="N48" s="28"/>
      <c r="O48" s="7"/>
    </row>
    <row r="49" spans="1:15" x14ac:dyDescent="0.35">
      <c r="A49" s="31" t="s">
        <v>4</v>
      </c>
      <c r="B49" s="30" t="s">
        <v>6</v>
      </c>
      <c r="C49" s="31" t="s">
        <v>434</v>
      </c>
      <c r="D49" s="32">
        <v>324000</v>
      </c>
      <c r="E49" s="32">
        <v>212000</v>
      </c>
      <c r="F49" s="32">
        <v>12000</v>
      </c>
      <c r="G49" s="31" t="s">
        <v>2</v>
      </c>
      <c r="H49" s="31" t="s">
        <v>159</v>
      </c>
      <c r="I49" s="31" t="s">
        <v>3</v>
      </c>
      <c r="J49" s="31" t="s">
        <v>155</v>
      </c>
      <c r="K49" s="28"/>
      <c r="M49" s="27"/>
      <c r="N49" s="28"/>
      <c r="O49" s="7"/>
    </row>
    <row r="50" spans="1:15" x14ac:dyDescent="0.35">
      <c r="A50" s="31" t="s">
        <v>8</v>
      </c>
      <c r="B50" s="30" t="s">
        <v>10</v>
      </c>
      <c r="C50" s="31" t="s">
        <v>415</v>
      </c>
      <c r="D50" s="50">
        <v>61682.49</v>
      </c>
      <c r="E50" s="32">
        <v>59557.219999999994</v>
      </c>
      <c r="F50" s="32" t="s">
        <v>153</v>
      </c>
      <c r="G50" s="31" t="s">
        <v>2</v>
      </c>
      <c r="H50" s="31" t="s">
        <v>159</v>
      </c>
      <c r="I50" s="31" t="s">
        <v>3</v>
      </c>
      <c r="J50" s="31" t="s">
        <v>155</v>
      </c>
      <c r="K50" s="28"/>
      <c r="M50" s="27"/>
      <c r="N50" s="28"/>
      <c r="O50" s="7"/>
    </row>
    <row r="51" spans="1:15" x14ac:dyDescent="0.35">
      <c r="A51" s="49" t="s">
        <v>8</v>
      </c>
      <c r="B51" s="30" t="s">
        <v>12</v>
      </c>
      <c r="C51" s="31" t="s">
        <v>409</v>
      </c>
      <c r="D51" s="32">
        <v>200317.51</v>
      </c>
      <c r="E51" s="33" t="s">
        <v>153</v>
      </c>
      <c r="F51" s="32">
        <v>200317.51</v>
      </c>
      <c r="G51" s="31" t="s">
        <v>2</v>
      </c>
      <c r="H51" s="31" t="s">
        <v>159</v>
      </c>
      <c r="I51" s="31" t="s">
        <v>3</v>
      </c>
      <c r="J51" s="31" t="s">
        <v>155</v>
      </c>
      <c r="K51" s="28"/>
      <c r="M51" s="27"/>
      <c r="N51" s="28"/>
      <c r="O51" s="7"/>
    </row>
    <row r="52" spans="1:15" ht="43.5" x14ac:dyDescent="0.35">
      <c r="A52" s="31" t="s">
        <v>13</v>
      </c>
      <c r="B52" s="30" t="s">
        <v>16</v>
      </c>
      <c r="C52" s="31" t="s">
        <v>411</v>
      </c>
      <c r="D52" s="32">
        <v>518900</v>
      </c>
      <c r="E52" s="32">
        <v>187867.54</v>
      </c>
      <c r="F52" s="32">
        <v>318024.46000000002</v>
      </c>
      <c r="G52" s="31" t="s">
        <v>2</v>
      </c>
      <c r="H52" s="31" t="s">
        <v>160</v>
      </c>
      <c r="I52" s="31" t="s">
        <v>3</v>
      </c>
      <c r="J52" s="31" t="s">
        <v>161</v>
      </c>
      <c r="K52" s="28"/>
      <c r="M52" s="27"/>
      <c r="N52" s="28"/>
      <c r="O52" s="7"/>
    </row>
    <row r="53" spans="1:15" ht="43.5" x14ac:dyDescent="0.35">
      <c r="A53" s="31" t="s">
        <v>17</v>
      </c>
      <c r="B53" s="30" t="s">
        <v>19</v>
      </c>
      <c r="C53" s="31" t="s">
        <v>411</v>
      </c>
      <c r="D53" s="32">
        <v>406898</v>
      </c>
      <c r="E53" s="32">
        <v>172005.83</v>
      </c>
      <c r="F53" s="32">
        <v>119262.44</v>
      </c>
      <c r="G53" s="31" t="s">
        <v>2</v>
      </c>
      <c r="H53" s="31" t="s">
        <v>372</v>
      </c>
      <c r="I53" s="31" t="s">
        <v>3</v>
      </c>
      <c r="J53" s="31" t="s">
        <v>155</v>
      </c>
      <c r="K53" s="28"/>
      <c r="M53" s="27"/>
      <c r="N53" s="28"/>
      <c r="O53" s="7"/>
    </row>
    <row r="54" spans="1:15" ht="58" x14ac:dyDescent="0.35">
      <c r="A54" s="31" t="s">
        <v>20</v>
      </c>
      <c r="B54" s="30" t="s">
        <v>21</v>
      </c>
      <c r="C54" s="31" t="s">
        <v>435</v>
      </c>
      <c r="D54" s="32">
        <v>211335.07</v>
      </c>
      <c r="E54" s="32">
        <v>64726.18</v>
      </c>
      <c r="F54" s="32">
        <v>87631.85</v>
      </c>
      <c r="G54" s="31" t="s">
        <v>2</v>
      </c>
      <c r="H54" s="31" t="s">
        <v>162</v>
      </c>
      <c r="I54" s="31" t="s">
        <v>3</v>
      </c>
      <c r="J54" s="31" t="s">
        <v>163</v>
      </c>
      <c r="K54" s="28"/>
      <c r="M54" s="27"/>
      <c r="N54" s="28"/>
      <c r="O54" s="7"/>
    </row>
    <row r="55" spans="1:15" ht="43.5" x14ac:dyDescent="0.35">
      <c r="A55" s="31" t="s">
        <v>22</v>
      </c>
      <c r="B55" s="30" t="s">
        <v>24</v>
      </c>
      <c r="C55" s="31" t="s">
        <v>435</v>
      </c>
      <c r="D55" s="32">
        <v>376231</v>
      </c>
      <c r="E55" s="32">
        <v>96705.859999999986</v>
      </c>
      <c r="F55" s="32">
        <v>89822.56</v>
      </c>
      <c r="G55" s="31" t="s">
        <v>2</v>
      </c>
      <c r="H55" s="31" t="s">
        <v>165</v>
      </c>
      <c r="I55" s="31" t="s">
        <v>3</v>
      </c>
      <c r="J55" s="31" t="s">
        <v>155</v>
      </c>
      <c r="K55" s="28"/>
      <c r="M55" s="27"/>
      <c r="N55" s="28"/>
      <c r="O55" s="7"/>
    </row>
    <row r="56" spans="1:15" ht="29" x14ac:dyDescent="0.35">
      <c r="A56" s="31" t="s">
        <v>25</v>
      </c>
      <c r="B56" s="30" t="s">
        <v>26</v>
      </c>
      <c r="C56" s="31" t="s">
        <v>435</v>
      </c>
      <c r="D56" s="32">
        <v>442263</v>
      </c>
      <c r="E56" s="32">
        <v>152651.50999999998</v>
      </c>
      <c r="F56" s="32">
        <v>61034.62</v>
      </c>
      <c r="G56" s="31" t="s">
        <v>2</v>
      </c>
      <c r="H56" s="31" t="s">
        <v>166</v>
      </c>
      <c r="I56" s="31" t="s">
        <v>3</v>
      </c>
      <c r="J56" s="31" t="s">
        <v>155</v>
      </c>
      <c r="K56" s="28"/>
      <c r="M56" s="27"/>
      <c r="N56" s="28"/>
      <c r="O56" s="7"/>
    </row>
    <row r="57" spans="1:15" ht="58" x14ac:dyDescent="0.35">
      <c r="A57" s="31" t="s">
        <v>27</v>
      </c>
      <c r="B57" s="30" t="s">
        <v>28</v>
      </c>
      <c r="C57" s="31" t="s">
        <v>411</v>
      </c>
      <c r="D57" s="32">
        <v>402800</v>
      </c>
      <c r="E57" s="32">
        <v>85887.540000000008</v>
      </c>
      <c r="F57" s="32">
        <v>228748.94</v>
      </c>
      <c r="G57" s="31" t="s">
        <v>2</v>
      </c>
      <c r="H57" s="31" t="s">
        <v>167</v>
      </c>
      <c r="I57" s="31" t="s">
        <v>3</v>
      </c>
      <c r="J57" s="31" t="s">
        <v>155</v>
      </c>
      <c r="K57" s="28"/>
      <c r="M57" s="27"/>
      <c r="N57" s="28"/>
      <c r="O57" s="7"/>
    </row>
    <row r="58" spans="1:15" ht="43.5" x14ac:dyDescent="0.35">
      <c r="A58" s="31" t="s">
        <v>29</v>
      </c>
      <c r="B58" s="30" t="s">
        <v>30</v>
      </c>
      <c r="C58" s="31" t="s">
        <v>435</v>
      </c>
      <c r="D58" s="32">
        <v>435220</v>
      </c>
      <c r="E58" s="32">
        <v>106551.77999999998</v>
      </c>
      <c r="F58" s="32">
        <v>211949.04</v>
      </c>
      <c r="G58" s="31" t="s">
        <v>2</v>
      </c>
      <c r="H58" s="31" t="s">
        <v>172</v>
      </c>
      <c r="I58" s="31" t="s">
        <v>3</v>
      </c>
      <c r="J58" s="31" t="s">
        <v>155</v>
      </c>
      <c r="K58" s="28"/>
      <c r="M58" s="27"/>
      <c r="N58" s="28"/>
      <c r="O58" s="7"/>
    </row>
    <row r="59" spans="1:15" ht="72.5" x14ac:dyDescent="0.35">
      <c r="A59" s="31" t="s">
        <v>31</v>
      </c>
      <c r="B59" s="30" t="s">
        <v>32</v>
      </c>
      <c r="C59" s="31" t="s">
        <v>411</v>
      </c>
      <c r="D59" s="32">
        <v>890000</v>
      </c>
      <c r="E59" s="32">
        <v>362490.12</v>
      </c>
      <c r="F59" s="32">
        <v>381393.13999999996</v>
      </c>
      <c r="G59" s="31" t="s">
        <v>2</v>
      </c>
      <c r="H59" s="31" t="s">
        <v>175</v>
      </c>
      <c r="I59" s="31" t="s">
        <v>3</v>
      </c>
      <c r="J59" s="31" t="s">
        <v>155</v>
      </c>
      <c r="K59" s="28"/>
      <c r="M59" s="27"/>
      <c r="N59" s="28"/>
      <c r="O59" s="7"/>
    </row>
    <row r="60" spans="1:15" ht="43.5" x14ac:dyDescent="0.35">
      <c r="A60" s="31" t="s">
        <v>33</v>
      </c>
      <c r="B60" s="30" t="s">
        <v>34</v>
      </c>
      <c r="C60" s="31" t="s">
        <v>411</v>
      </c>
      <c r="D60" s="32">
        <v>180150</v>
      </c>
      <c r="E60" s="32">
        <v>75877.75</v>
      </c>
      <c r="F60" s="32">
        <v>82858.73</v>
      </c>
      <c r="G60" s="31" t="s">
        <v>2</v>
      </c>
      <c r="H60" s="31" t="s">
        <v>176</v>
      </c>
      <c r="I60" s="31" t="s">
        <v>3</v>
      </c>
      <c r="J60" s="31" t="s">
        <v>161</v>
      </c>
      <c r="K60" s="28"/>
      <c r="M60" s="27"/>
      <c r="N60" s="28"/>
      <c r="O60" s="7"/>
    </row>
    <row r="61" spans="1:15" x14ac:dyDescent="0.35">
      <c r="A61" s="31" t="s">
        <v>35</v>
      </c>
      <c r="B61" s="30" t="s">
        <v>36</v>
      </c>
      <c r="C61" s="31" t="s">
        <v>411</v>
      </c>
      <c r="D61" s="32">
        <v>452000</v>
      </c>
      <c r="E61" s="32">
        <v>438246.25</v>
      </c>
      <c r="F61" s="32">
        <v>28626.73</v>
      </c>
      <c r="G61" s="31" t="s">
        <v>2</v>
      </c>
      <c r="H61" s="31" t="s">
        <v>159</v>
      </c>
      <c r="I61" s="31" t="s">
        <v>3</v>
      </c>
      <c r="J61" s="31" t="s">
        <v>155</v>
      </c>
      <c r="K61" s="28"/>
      <c r="M61" s="27"/>
      <c r="N61" s="28"/>
      <c r="O61" s="7"/>
    </row>
    <row r="62" spans="1:15" ht="43.5" x14ac:dyDescent="0.35">
      <c r="A62" s="49" t="s">
        <v>37</v>
      </c>
      <c r="B62" s="30" t="s">
        <v>38</v>
      </c>
      <c r="C62" s="31" t="s">
        <v>435</v>
      </c>
      <c r="D62" s="32">
        <v>301574</v>
      </c>
      <c r="E62" s="32">
        <v>44272.56</v>
      </c>
      <c r="F62" s="32">
        <v>93721.49</v>
      </c>
      <c r="G62" s="31" t="s">
        <v>2</v>
      </c>
      <c r="H62" s="31" t="s">
        <v>179</v>
      </c>
      <c r="I62" s="31" t="s">
        <v>3</v>
      </c>
      <c r="J62" s="31" t="s">
        <v>161</v>
      </c>
      <c r="K62" s="28"/>
      <c r="M62" s="27"/>
      <c r="N62" s="28"/>
      <c r="O62" s="7"/>
    </row>
    <row r="63" spans="1:15" x14ac:dyDescent="0.35">
      <c r="A63" s="49" t="s">
        <v>39</v>
      </c>
      <c r="B63" s="30" t="s">
        <v>40</v>
      </c>
      <c r="C63" s="31" t="s">
        <v>411</v>
      </c>
      <c r="D63" s="32">
        <v>3224000</v>
      </c>
      <c r="E63" s="32">
        <v>12000</v>
      </c>
      <c r="F63" s="32">
        <v>3212000</v>
      </c>
      <c r="G63" s="31" t="s">
        <v>2</v>
      </c>
      <c r="H63" s="31" t="s">
        <v>159</v>
      </c>
      <c r="I63" s="31" t="s">
        <v>3</v>
      </c>
      <c r="J63" s="31" t="s">
        <v>155</v>
      </c>
      <c r="K63" s="28"/>
      <c r="M63" s="27"/>
      <c r="N63" s="28"/>
      <c r="O63" s="7"/>
    </row>
    <row r="64" spans="1:15" ht="58" x14ac:dyDescent="0.35">
      <c r="A64" s="49" t="s">
        <v>41</v>
      </c>
      <c r="B64" s="30" t="s">
        <v>42</v>
      </c>
      <c r="C64" s="31" t="s">
        <v>411</v>
      </c>
      <c r="D64" s="32">
        <v>600000</v>
      </c>
      <c r="E64" s="32">
        <v>209691.09000000003</v>
      </c>
      <c r="F64" s="32">
        <v>380058.68000000005</v>
      </c>
      <c r="G64" s="31" t="s">
        <v>2</v>
      </c>
      <c r="H64" s="31" t="s">
        <v>185</v>
      </c>
      <c r="I64" s="31" t="s">
        <v>3</v>
      </c>
      <c r="J64" s="31" t="s">
        <v>155</v>
      </c>
      <c r="K64" s="28"/>
      <c r="M64" s="27"/>
      <c r="N64" s="28"/>
      <c r="O64" s="7"/>
    </row>
    <row r="65" spans="1:15" ht="29" x14ac:dyDescent="0.35">
      <c r="A65" s="49" t="s">
        <v>43</v>
      </c>
      <c r="B65" s="30" t="s">
        <v>44</v>
      </c>
      <c r="C65" s="31" t="s">
        <v>411</v>
      </c>
      <c r="D65" s="32">
        <v>190033</v>
      </c>
      <c r="E65" s="32">
        <v>97066.750000000015</v>
      </c>
      <c r="F65" s="32">
        <v>70656.59</v>
      </c>
      <c r="G65" s="31" t="s">
        <v>2</v>
      </c>
      <c r="H65" s="31" t="s">
        <v>373</v>
      </c>
      <c r="I65" s="31" t="s">
        <v>3</v>
      </c>
      <c r="J65" s="31" t="s">
        <v>155</v>
      </c>
      <c r="K65" s="28"/>
      <c r="M65" s="27"/>
      <c r="N65" s="28"/>
      <c r="O65" s="7"/>
    </row>
    <row r="66" spans="1:15" ht="29" x14ac:dyDescent="0.35">
      <c r="A66" s="49" t="s">
        <v>45</v>
      </c>
      <c r="B66" s="30" t="s">
        <v>46</v>
      </c>
      <c r="C66" s="31" t="s">
        <v>411</v>
      </c>
      <c r="D66" s="32">
        <v>84863</v>
      </c>
      <c r="E66" s="32">
        <v>30581.73</v>
      </c>
      <c r="F66" s="32">
        <v>52481.270000000004</v>
      </c>
      <c r="G66" s="31" t="s">
        <v>2</v>
      </c>
      <c r="H66" s="31" t="s">
        <v>186</v>
      </c>
      <c r="I66" s="31" t="s">
        <v>3</v>
      </c>
      <c r="J66" s="31" t="s">
        <v>163</v>
      </c>
      <c r="K66" s="28"/>
      <c r="M66" s="27"/>
      <c r="N66" s="28"/>
      <c r="O66" s="7"/>
    </row>
    <row r="67" spans="1:15" ht="29" x14ac:dyDescent="0.35">
      <c r="A67" s="49" t="s">
        <v>47</v>
      </c>
      <c r="B67" s="30" t="s">
        <v>48</v>
      </c>
      <c r="C67" s="31" t="s">
        <v>411</v>
      </c>
      <c r="D67" s="32">
        <v>226500</v>
      </c>
      <c r="E67" s="32">
        <v>162000</v>
      </c>
      <c r="F67" s="32">
        <v>38000</v>
      </c>
      <c r="G67" s="31" t="s">
        <v>2</v>
      </c>
      <c r="H67" s="31" t="s">
        <v>187</v>
      </c>
      <c r="I67" s="31" t="s">
        <v>3</v>
      </c>
      <c r="J67" s="31" t="s">
        <v>163</v>
      </c>
      <c r="K67" s="28"/>
      <c r="M67" s="27"/>
      <c r="N67" s="28"/>
      <c r="O67" s="7"/>
    </row>
    <row r="68" spans="1:15" ht="72.5" x14ac:dyDescent="0.35">
      <c r="A68" s="49" t="s">
        <v>49</v>
      </c>
      <c r="B68" s="30" t="s">
        <v>50</v>
      </c>
      <c r="C68" s="31" t="s">
        <v>411</v>
      </c>
      <c r="D68" s="32">
        <v>2663724.08</v>
      </c>
      <c r="E68" s="32">
        <v>2411109.56</v>
      </c>
      <c r="F68" s="32">
        <v>185239.05</v>
      </c>
      <c r="G68" s="31" t="s">
        <v>2</v>
      </c>
      <c r="H68" s="31" t="s">
        <v>175</v>
      </c>
      <c r="I68" s="31" t="s">
        <v>3</v>
      </c>
      <c r="J68" s="31" t="s">
        <v>155</v>
      </c>
      <c r="K68" s="28"/>
      <c r="M68" s="27"/>
      <c r="N68" s="28"/>
      <c r="O68" s="7"/>
    </row>
    <row r="69" spans="1:15" ht="58" x14ac:dyDescent="0.35">
      <c r="A69" s="49" t="s">
        <v>51</v>
      </c>
      <c r="B69" s="30" t="s">
        <v>52</v>
      </c>
      <c r="C69" s="31" t="s">
        <v>411</v>
      </c>
      <c r="D69" s="32">
        <v>224000</v>
      </c>
      <c r="E69" s="32">
        <v>12995</v>
      </c>
      <c r="F69" s="32">
        <v>76001.820000000007</v>
      </c>
      <c r="G69" s="31" t="s">
        <v>2</v>
      </c>
      <c r="H69" s="31" t="s">
        <v>188</v>
      </c>
      <c r="I69" s="31" t="s">
        <v>3</v>
      </c>
      <c r="J69" s="31" t="s">
        <v>155</v>
      </c>
      <c r="K69" s="28"/>
      <c r="M69" s="27"/>
      <c r="N69" s="28"/>
      <c r="O69" s="7"/>
    </row>
    <row r="70" spans="1:15" ht="58" x14ac:dyDescent="0.35">
      <c r="A70" s="49" t="s">
        <v>53</v>
      </c>
      <c r="B70" s="30" t="s">
        <v>54</v>
      </c>
      <c r="C70" s="31" t="s">
        <v>411</v>
      </c>
      <c r="D70" s="32">
        <v>576000</v>
      </c>
      <c r="E70" s="32">
        <v>476006.39</v>
      </c>
      <c r="F70" s="32">
        <v>97784.37</v>
      </c>
      <c r="G70" s="31" t="s">
        <v>2</v>
      </c>
      <c r="H70" s="31" t="s">
        <v>189</v>
      </c>
      <c r="I70" s="31" t="s">
        <v>18</v>
      </c>
      <c r="J70" s="31" t="s">
        <v>370</v>
      </c>
      <c r="K70" s="28"/>
      <c r="M70" s="27"/>
      <c r="N70" s="28"/>
      <c r="O70" s="7"/>
    </row>
    <row r="71" spans="1:15" ht="43.5" x14ac:dyDescent="0.35">
      <c r="A71" s="49" t="s">
        <v>55</v>
      </c>
      <c r="B71" s="30" t="s">
        <v>56</v>
      </c>
      <c r="C71" s="31" t="s">
        <v>411</v>
      </c>
      <c r="D71" s="32">
        <v>500000</v>
      </c>
      <c r="E71" s="32">
        <v>402008.83</v>
      </c>
      <c r="F71" s="32">
        <v>67610.710000000006</v>
      </c>
      <c r="G71" s="31" t="s">
        <v>2</v>
      </c>
      <c r="H71" s="31" t="s">
        <v>192</v>
      </c>
      <c r="I71" s="31" t="s">
        <v>3</v>
      </c>
      <c r="J71" s="31" t="s">
        <v>155</v>
      </c>
      <c r="K71" s="28"/>
      <c r="M71" s="27"/>
      <c r="N71" s="28"/>
      <c r="O71" s="7"/>
    </row>
    <row r="72" spans="1:15" ht="29" x14ac:dyDescent="0.35">
      <c r="A72" s="49" t="s">
        <v>57</v>
      </c>
      <c r="B72" s="30" t="s">
        <v>58</v>
      </c>
      <c r="C72" s="31" t="s">
        <v>411</v>
      </c>
      <c r="D72" s="32">
        <v>2562700</v>
      </c>
      <c r="E72" s="32">
        <v>1180935.56</v>
      </c>
      <c r="F72" s="32">
        <v>1280835.76</v>
      </c>
      <c r="G72" s="31" t="s">
        <v>2</v>
      </c>
      <c r="H72" s="31" t="s">
        <v>193</v>
      </c>
      <c r="I72" s="31" t="s">
        <v>3</v>
      </c>
      <c r="J72" s="31" t="s">
        <v>155</v>
      </c>
      <c r="K72" s="28"/>
      <c r="M72" s="27"/>
      <c r="N72" s="28"/>
      <c r="O72" s="7"/>
    </row>
    <row r="73" spans="1:15" x14ac:dyDescent="0.35">
      <c r="A73" s="49" t="s">
        <v>59</v>
      </c>
      <c r="B73" s="30" t="s">
        <v>60</v>
      </c>
      <c r="C73" s="31" t="s">
        <v>411</v>
      </c>
      <c r="D73" s="32">
        <v>1024000</v>
      </c>
      <c r="E73" s="32">
        <v>580221</v>
      </c>
      <c r="F73" s="32">
        <v>443779</v>
      </c>
      <c r="G73" s="31" t="s">
        <v>2</v>
      </c>
      <c r="H73" s="31" t="s">
        <v>159</v>
      </c>
      <c r="I73" s="31" t="s">
        <v>3</v>
      </c>
      <c r="J73" s="31" t="s">
        <v>155</v>
      </c>
      <c r="K73" s="28"/>
      <c r="M73" s="27"/>
      <c r="N73" s="28"/>
      <c r="O73" s="7"/>
    </row>
    <row r="74" spans="1:15" ht="29" x14ac:dyDescent="0.35">
      <c r="A74" s="49" t="s">
        <v>61</v>
      </c>
      <c r="B74" s="30" t="s">
        <v>62</v>
      </c>
      <c r="C74" s="31" t="s">
        <v>411</v>
      </c>
      <c r="D74" s="32">
        <v>362500</v>
      </c>
      <c r="E74" s="32">
        <v>314500</v>
      </c>
      <c r="F74" s="32">
        <v>12000</v>
      </c>
      <c r="G74" s="31" t="s">
        <v>2</v>
      </c>
      <c r="H74" s="31" t="s">
        <v>197</v>
      </c>
      <c r="I74" s="31" t="s">
        <v>3</v>
      </c>
      <c r="J74" s="31" t="s">
        <v>155</v>
      </c>
      <c r="K74" s="28"/>
      <c r="M74" s="27"/>
      <c r="N74" s="28"/>
      <c r="O74" s="7"/>
    </row>
    <row r="75" spans="1:15" ht="43.5" x14ac:dyDescent="0.35">
      <c r="A75" s="49" t="s">
        <v>63</v>
      </c>
      <c r="B75" s="30" t="s">
        <v>64</v>
      </c>
      <c r="C75" s="31" t="s">
        <v>411</v>
      </c>
      <c r="D75" s="32">
        <v>272870</v>
      </c>
      <c r="E75" s="32">
        <v>129871.96999999999</v>
      </c>
      <c r="F75" s="32">
        <v>139878.36999999997</v>
      </c>
      <c r="G75" s="31" t="s">
        <v>2</v>
      </c>
      <c r="H75" s="31" t="s">
        <v>198</v>
      </c>
      <c r="I75" s="31" t="s">
        <v>3</v>
      </c>
      <c r="J75" s="31" t="s">
        <v>155</v>
      </c>
      <c r="K75" s="28"/>
      <c r="M75" s="27"/>
      <c r="N75" s="28"/>
      <c r="O75" s="7"/>
    </row>
    <row r="76" spans="1:15" ht="43.5" x14ac:dyDescent="0.35">
      <c r="A76" s="49" t="s">
        <v>65</v>
      </c>
      <c r="B76" s="30" t="s">
        <v>66</v>
      </c>
      <c r="C76" s="31" t="s">
        <v>435</v>
      </c>
      <c r="D76" s="32">
        <v>304000</v>
      </c>
      <c r="E76" s="32">
        <v>127144.22</v>
      </c>
      <c r="F76" s="32">
        <v>125077.34</v>
      </c>
      <c r="G76" s="31" t="s">
        <v>2</v>
      </c>
      <c r="H76" s="31" t="s">
        <v>158</v>
      </c>
      <c r="I76" s="31" t="s">
        <v>18</v>
      </c>
      <c r="J76" s="31" t="s">
        <v>370</v>
      </c>
      <c r="K76" s="28"/>
      <c r="M76" s="27"/>
      <c r="N76" s="28"/>
      <c r="O76" s="7"/>
    </row>
    <row r="77" spans="1:15" ht="58" x14ac:dyDescent="0.35">
      <c r="A77" s="49" t="s">
        <v>67</v>
      </c>
      <c r="B77" s="30" t="s">
        <v>68</v>
      </c>
      <c r="C77" s="31" t="s">
        <v>435</v>
      </c>
      <c r="D77" s="32">
        <v>550000</v>
      </c>
      <c r="E77" s="32">
        <v>167327.08000000002</v>
      </c>
      <c r="F77" s="32">
        <v>179964.91</v>
      </c>
      <c r="G77" s="31" t="s">
        <v>2</v>
      </c>
      <c r="H77" s="49" t="s">
        <v>374</v>
      </c>
      <c r="I77" s="31" t="s">
        <v>3</v>
      </c>
      <c r="J77" s="31" t="s">
        <v>155</v>
      </c>
      <c r="K77" s="28"/>
      <c r="M77" s="27"/>
      <c r="N77" s="28"/>
      <c r="O77" s="7"/>
    </row>
    <row r="78" spans="1:15" x14ac:dyDescent="0.35">
      <c r="A78" s="49" t="s">
        <v>69</v>
      </c>
      <c r="B78" s="30" t="s">
        <v>70</v>
      </c>
      <c r="C78" s="31" t="s">
        <v>411</v>
      </c>
      <c r="D78" s="32">
        <v>132280</v>
      </c>
      <c r="E78" s="32">
        <v>59191.61</v>
      </c>
      <c r="F78" s="32">
        <v>73088.39</v>
      </c>
      <c r="G78" s="31" t="s">
        <v>2</v>
      </c>
      <c r="H78" s="31" t="s">
        <v>159</v>
      </c>
      <c r="I78" s="31" t="s">
        <v>3</v>
      </c>
      <c r="J78" s="31" t="s">
        <v>155</v>
      </c>
      <c r="K78" s="28"/>
      <c r="M78" s="27"/>
      <c r="N78" s="28"/>
      <c r="O78" s="7"/>
    </row>
    <row r="79" spans="1:15" ht="43.5" x14ac:dyDescent="0.35">
      <c r="A79" s="49" t="s">
        <v>71</v>
      </c>
      <c r="B79" s="30" t="s">
        <v>72</v>
      </c>
      <c r="C79" s="31" t="s">
        <v>411</v>
      </c>
      <c r="D79" s="32">
        <v>164978</v>
      </c>
      <c r="E79" s="32">
        <v>17575</v>
      </c>
      <c r="F79" s="32">
        <v>106228.64000000001</v>
      </c>
      <c r="G79" s="31" t="s">
        <v>2</v>
      </c>
      <c r="H79" s="49" t="s">
        <v>375</v>
      </c>
      <c r="I79" s="31" t="s">
        <v>3</v>
      </c>
      <c r="J79" s="31" t="s">
        <v>155</v>
      </c>
      <c r="K79" s="28"/>
      <c r="M79" s="27"/>
      <c r="N79" s="28"/>
      <c r="O79" s="7"/>
    </row>
    <row r="80" spans="1:15" ht="58" x14ac:dyDescent="0.35">
      <c r="A80" s="49" t="s">
        <v>403</v>
      </c>
      <c r="B80" s="30" t="s">
        <v>180</v>
      </c>
      <c r="C80" s="35" t="s">
        <v>436</v>
      </c>
      <c r="D80" s="32">
        <v>4672070.8499999996</v>
      </c>
      <c r="E80" s="32" t="s">
        <v>153</v>
      </c>
      <c r="F80" s="38">
        <v>110.01</v>
      </c>
      <c r="G80" s="31" t="s">
        <v>5</v>
      </c>
      <c r="H80" s="31" t="s">
        <v>400</v>
      </c>
      <c r="I80" s="31" t="s">
        <v>3</v>
      </c>
      <c r="J80" s="31" t="s">
        <v>161</v>
      </c>
      <c r="K80" s="28"/>
      <c r="M80" s="27"/>
      <c r="N80" s="28"/>
      <c r="O80" s="7"/>
    </row>
    <row r="81" spans="1:15" ht="29" x14ac:dyDescent="0.35">
      <c r="A81" s="49" t="s">
        <v>404</v>
      </c>
      <c r="B81" s="30" t="s">
        <v>181</v>
      </c>
      <c r="C81" s="31" t="s">
        <v>437</v>
      </c>
      <c r="D81" s="32">
        <v>3200000</v>
      </c>
      <c r="E81" s="32" t="s">
        <v>153</v>
      </c>
      <c r="F81" s="32">
        <v>508384.75</v>
      </c>
      <c r="G81" s="31" t="s">
        <v>5</v>
      </c>
      <c r="H81" s="31" t="s">
        <v>406</v>
      </c>
      <c r="I81" s="31" t="s">
        <v>18</v>
      </c>
      <c r="J81" s="31" t="s">
        <v>194</v>
      </c>
      <c r="K81" s="28"/>
      <c r="M81" s="27"/>
      <c r="N81" s="28"/>
      <c r="O81" s="7"/>
    </row>
    <row r="82" spans="1:15" ht="29" x14ac:dyDescent="0.35">
      <c r="A82" s="49" t="s">
        <v>405</v>
      </c>
      <c r="B82" s="30" t="s">
        <v>139</v>
      </c>
      <c r="C82" s="31" t="s">
        <v>438</v>
      </c>
      <c r="D82" s="32">
        <v>10000000</v>
      </c>
      <c r="E82" s="32" t="s">
        <v>153</v>
      </c>
      <c r="F82" s="32">
        <v>10000000</v>
      </c>
      <c r="G82" s="31" t="s">
        <v>5</v>
      </c>
      <c r="H82" s="31" t="s">
        <v>376</v>
      </c>
      <c r="I82" s="31" t="s">
        <v>3</v>
      </c>
      <c r="J82" s="31" t="s">
        <v>155</v>
      </c>
      <c r="K82" s="28"/>
      <c r="M82" s="27"/>
      <c r="N82" s="28"/>
      <c r="O82" s="7"/>
    </row>
    <row r="83" spans="1:15" ht="72.5" x14ac:dyDescent="0.35">
      <c r="A83" s="49" t="s">
        <v>190</v>
      </c>
      <c r="B83" s="30" t="s">
        <v>191</v>
      </c>
      <c r="C83" s="31" t="s">
        <v>439</v>
      </c>
      <c r="D83" s="32">
        <v>5000000</v>
      </c>
      <c r="E83" s="32" t="s">
        <v>153</v>
      </c>
      <c r="F83" s="32">
        <v>116522.54</v>
      </c>
      <c r="G83" s="31" t="s">
        <v>5</v>
      </c>
      <c r="H83" s="31" t="s">
        <v>377</v>
      </c>
      <c r="I83" s="31" t="s">
        <v>3</v>
      </c>
      <c r="J83" s="31" t="s">
        <v>161</v>
      </c>
      <c r="K83" s="28"/>
      <c r="M83" s="27"/>
      <c r="N83" s="28"/>
      <c r="O83" s="7"/>
    </row>
    <row r="84" spans="1:15" ht="43.5" x14ac:dyDescent="0.35">
      <c r="A84" s="24" t="s">
        <v>81</v>
      </c>
      <c r="B84" s="23" t="s">
        <v>136</v>
      </c>
      <c r="C84" s="24" t="s">
        <v>437</v>
      </c>
      <c r="D84" s="26">
        <v>100000</v>
      </c>
      <c r="E84" s="26" t="s">
        <v>153</v>
      </c>
      <c r="F84" s="26">
        <v>16000</v>
      </c>
      <c r="G84" s="24" t="s">
        <v>18</v>
      </c>
      <c r="H84" s="24" t="s">
        <v>401</v>
      </c>
      <c r="I84" s="24" t="s">
        <v>18</v>
      </c>
      <c r="J84" s="24" t="s">
        <v>194</v>
      </c>
      <c r="K84" s="28"/>
      <c r="M84" s="27"/>
      <c r="N84" s="28"/>
      <c r="O84" s="7"/>
    </row>
    <row r="85" spans="1:15" ht="43.5" x14ac:dyDescent="0.35">
      <c r="A85" s="49" t="s">
        <v>140</v>
      </c>
      <c r="B85" s="30" t="s">
        <v>141</v>
      </c>
      <c r="C85" s="31" t="s">
        <v>440</v>
      </c>
      <c r="D85" s="32">
        <v>200000</v>
      </c>
      <c r="E85" s="32" t="s">
        <v>153</v>
      </c>
      <c r="F85" s="32">
        <v>40000</v>
      </c>
      <c r="G85" s="31" t="s">
        <v>445</v>
      </c>
      <c r="H85" s="31" t="s">
        <v>378</v>
      </c>
      <c r="I85" s="31" t="s">
        <v>3</v>
      </c>
      <c r="J85" s="31" t="s">
        <v>155</v>
      </c>
      <c r="K85" s="28"/>
      <c r="M85" s="27"/>
      <c r="N85" s="28"/>
      <c r="O85" s="7"/>
    </row>
    <row r="86" spans="1:15" ht="15" thickBot="1" x14ac:dyDescent="0.4">
      <c r="K86" s="28"/>
      <c r="M86" s="27"/>
      <c r="N86" s="28"/>
    </row>
    <row r="87" spans="1:15" ht="15" thickBot="1" x14ac:dyDescent="0.4">
      <c r="C87" s="54" t="s">
        <v>367</v>
      </c>
      <c r="D87" s="51">
        <f>SUM(Abatement[Total Amount Obligated])</f>
        <v>55478045.800000004</v>
      </c>
      <c r="E87" s="52">
        <f>SUM(Abatement[SFY24 Amount Expended])</f>
        <v>12785032.060000002</v>
      </c>
      <c r="F87" s="53">
        <f>SUM(Abatement[SFY25 Amount Expended])</f>
        <v>22860036.93</v>
      </c>
      <c r="L87" s="7"/>
    </row>
    <row r="88" spans="1:15" ht="15" thickBot="1" x14ac:dyDescent="0.4">
      <c r="I88" s="27"/>
      <c r="J88" s="27"/>
      <c r="K88" s="28"/>
      <c r="N88" s="28"/>
      <c r="O88" s="7"/>
    </row>
    <row r="89" spans="1:15" ht="15" thickBot="1" x14ac:dyDescent="0.4">
      <c r="D89" s="14" t="s">
        <v>368</v>
      </c>
      <c r="E89" s="13">
        <f>SUM(E87:F87)</f>
        <v>35645068.990000002</v>
      </c>
      <c r="K89" s="28"/>
      <c r="M89" s="27"/>
      <c r="N89" s="28"/>
      <c r="O89" s="7"/>
    </row>
    <row r="90" spans="1:15" x14ac:dyDescent="0.35">
      <c r="K90" s="28"/>
      <c r="M90" s="27"/>
      <c r="N90" s="28"/>
      <c r="O90" s="7"/>
    </row>
    <row r="91" spans="1:15" x14ac:dyDescent="0.35">
      <c r="K91" s="28"/>
      <c r="M91" s="27"/>
      <c r="N91" s="28"/>
      <c r="O91" s="7"/>
    </row>
    <row r="92" spans="1:15" x14ac:dyDescent="0.35">
      <c r="K92" s="28"/>
      <c r="M92" s="27"/>
      <c r="N92" s="28"/>
      <c r="O92" s="7"/>
    </row>
    <row r="93" spans="1:15" x14ac:dyDescent="0.35">
      <c r="K93" s="28"/>
      <c r="M93" s="27"/>
      <c r="N93" s="28"/>
      <c r="O93" s="7"/>
    </row>
    <row r="94" spans="1:15" x14ac:dyDescent="0.35">
      <c r="K94" s="28"/>
      <c r="M94" s="27"/>
      <c r="N94" s="28"/>
      <c r="O94" s="7"/>
    </row>
    <row r="95" spans="1:15" x14ac:dyDescent="0.35">
      <c r="K95" s="28"/>
      <c r="M95" s="27"/>
      <c r="N95" s="28"/>
      <c r="O95" s="7"/>
    </row>
    <row r="96" spans="1:15" x14ac:dyDescent="0.35">
      <c r="K96" s="28"/>
      <c r="M96" s="27"/>
      <c r="N96" s="28"/>
      <c r="O96" s="7"/>
    </row>
    <row r="97" spans="11:15" x14ac:dyDescent="0.35">
      <c r="K97" s="28"/>
      <c r="M97" s="27"/>
      <c r="N97" s="28"/>
      <c r="O97" s="7"/>
    </row>
    <row r="98" spans="11:15" x14ac:dyDescent="0.35">
      <c r="K98" s="28"/>
      <c r="M98" s="27"/>
      <c r="N98" s="28"/>
      <c r="O98" s="7"/>
    </row>
    <row r="99" spans="11:15" x14ac:dyDescent="0.35">
      <c r="K99" s="28"/>
      <c r="M99" s="27"/>
      <c r="N99" s="28"/>
      <c r="O99" s="7"/>
    </row>
    <row r="100" spans="11:15" x14ac:dyDescent="0.35">
      <c r="K100" s="28"/>
      <c r="M100" s="27"/>
      <c r="N100" s="28"/>
      <c r="O100" s="7"/>
    </row>
    <row r="101" spans="11:15" x14ac:dyDescent="0.35">
      <c r="K101" s="28"/>
      <c r="M101" s="27"/>
      <c r="N101" s="28"/>
      <c r="O101" s="7"/>
    </row>
    <row r="102" spans="11:15" x14ac:dyDescent="0.35">
      <c r="K102" s="28"/>
      <c r="M102" s="27"/>
      <c r="N102" s="28"/>
      <c r="O102" s="7"/>
    </row>
    <row r="103" spans="11:15" x14ac:dyDescent="0.35">
      <c r="K103" s="28"/>
      <c r="M103" s="27"/>
      <c r="N103" s="28"/>
      <c r="O103" s="7"/>
    </row>
    <row r="104" spans="11:15" x14ac:dyDescent="0.35">
      <c r="K104" s="28"/>
      <c r="M104" s="27"/>
      <c r="N104" s="28"/>
      <c r="O104" s="7"/>
    </row>
    <row r="105" spans="11:15" x14ac:dyDescent="0.35">
      <c r="K105" s="28"/>
      <c r="M105" s="27"/>
      <c r="N105" s="28"/>
      <c r="O105" s="7"/>
    </row>
    <row r="106" spans="11:15" x14ac:dyDescent="0.35">
      <c r="K106" s="28"/>
      <c r="M106" s="27"/>
      <c r="N106" s="28"/>
      <c r="O106" s="7"/>
    </row>
    <row r="107" spans="11:15" x14ac:dyDescent="0.35">
      <c r="K107" s="28"/>
      <c r="M107" s="27"/>
      <c r="N107" s="28"/>
      <c r="O107" s="7"/>
    </row>
    <row r="108" spans="11:15" x14ac:dyDescent="0.35">
      <c r="K108" s="28"/>
      <c r="M108" s="27"/>
      <c r="N108" s="28"/>
      <c r="O108" s="7"/>
    </row>
    <row r="109" spans="11:15" x14ac:dyDescent="0.35">
      <c r="K109" s="28"/>
      <c r="M109" s="27"/>
      <c r="N109" s="28"/>
      <c r="O109" s="7"/>
    </row>
    <row r="110" spans="11:15" x14ac:dyDescent="0.35">
      <c r="K110" s="28"/>
      <c r="M110" s="27"/>
      <c r="N110" s="28"/>
      <c r="O110" s="7"/>
    </row>
    <row r="111" spans="11:15" x14ac:dyDescent="0.35">
      <c r="K111" s="28"/>
      <c r="M111" s="27"/>
      <c r="N111" s="28"/>
      <c r="O111" s="7"/>
    </row>
    <row r="112" spans="11:15" x14ac:dyDescent="0.35">
      <c r="K112" s="28"/>
      <c r="M112" s="27"/>
      <c r="N112" s="28"/>
      <c r="O112" s="7"/>
    </row>
    <row r="113" spans="11:15" x14ac:dyDescent="0.35">
      <c r="K113" s="28"/>
      <c r="M113" s="27"/>
      <c r="N113" s="28"/>
      <c r="O113" s="7"/>
    </row>
    <row r="114" spans="11:15" x14ac:dyDescent="0.35">
      <c r="K114" s="28"/>
      <c r="M114" s="27"/>
      <c r="N114" s="28"/>
      <c r="O114" s="7"/>
    </row>
    <row r="115" spans="11:15" x14ac:dyDescent="0.35">
      <c r="K115" s="28"/>
      <c r="M115" s="27"/>
      <c r="N115" s="28"/>
      <c r="O115" s="7"/>
    </row>
    <row r="116" spans="11:15" x14ac:dyDescent="0.35">
      <c r="K116" s="28"/>
      <c r="M116" s="27"/>
      <c r="N116" s="28"/>
      <c r="O116" s="7"/>
    </row>
    <row r="117" spans="11:15" x14ac:dyDescent="0.35">
      <c r="K117" s="28"/>
      <c r="M117" s="27"/>
      <c r="N117" s="28"/>
      <c r="O117" s="7"/>
    </row>
    <row r="118" spans="11:15" x14ac:dyDescent="0.35">
      <c r="K118" s="28"/>
      <c r="M118" s="27"/>
      <c r="N118" s="28"/>
      <c r="O118" s="7"/>
    </row>
    <row r="119" spans="11:15" x14ac:dyDescent="0.35">
      <c r="K119" s="28"/>
      <c r="M119" s="27"/>
      <c r="N119" s="28"/>
      <c r="O119" s="7"/>
    </row>
    <row r="120" spans="11:15" x14ac:dyDescent="0.35">
      <c r="K120" s="28"/>
      <c r="M120" s="27"/>
      <c r="N120" s="28"/>
      <c r="O120" s="7"/>
    </row>
    <row r="121" spans="11:15" x14ac:dyDescent="0.35">
      <c r="K121" s="28"/>
      <c r="M121" s="27"/>
      <c r="N121" s="28"/>
      <c r="O121" s="7"/>
    </row>
    <row r="122" spans="11:15" x14ac:dyDescent="0.35">
      <c r="K122" s="28"/>
      <c r="M122" s="27"/>
      <c r="N122" s="28"/>
      <c r="O122" s="7"/>
    </row>
    <row r="123" spans="11:15" x14ac:dyDescent="0.35">
      <c r="K123" s="28"/>
      <c r="M123" s="27"/>
      <c r="N123" s="28"/>
      <c r="O123" s="7"/>
    </row>
    <row r="124" spans="11:15" x14ac:dyDescent="0.35">
      <c r="K124" s="28"/>
      <c r="M124" s="27"/>
      <c r="N124" s="28"/>
      <c r="O124" s="7"/>
    </row>
    <row r="125" spans="11:15" x14ac:dyDescent="0.35">
      <c r="M125" s="27"/>
    </row>
  </sheetData>
  <mergeCells count="3">
    <mergeCell ref="A1:J2"/>
    <mergeCell ref="L4:M4"/>
    <mergeCell ref="L11:M11"/>
  </mergeCells>
  <phoneticPr fontId="5" type="noConversion"/>
  <dataValidations count="4">
    <dataValidation type="list" allowBlank="1" showInputMessage="1" showErrorMessage="1" sqref="G48:G85 G29:G46 G4:G27" xr:uid="{5419CF35-DF2E-4681-B474-0D3439AB126A}">
      <formula1>"Match, Capital Expenses for Recovery Residences, Community Outreach Teams, Certified Peer Support Professionals Expansion, Hope Academy, Glory Girl Productions, Data Reporting, CHOICE, Workforce, MOU, Prevention, Wellness Council"</formula1>
    </dataValidation>
    <dataValidation type="list" allowBlank="1" showInputMessage="1" showErrorMessage="1" sqref="G47" xr:uid="{F03B7008-B971-4114-B50E-0E81FC5FBCAC}">
      <formula1>"Match, Capital Expenses for Recovery Residences, Community Outreach Teams, Certified Peer Support Professionals Expansion, Hope Academy, Glory Girl Productions, Data Reporting, CHOICE, Workforce, MOU, Prevention, Enforcement &amp; Justice System"</formula1>
    </dataValidation>
    <dataValidation type="list" allowBlank="1" showInputMessage="1" showErrorMessage="1" sqref="G28" xr:uid="{B2C6C38D-1FEE-4008-939A-C938C76A5856}">
      <formula1>"Match, Capital Expenses for Recovery Residences, Community Outreach Teams, Certified Peer Support Professionals Expansion, Hope Academy, Data Reporting, Treatment, Workforce, MOU, Prevention, Wellness Council"</formula1>
    </dataValidation>
    <dataValidation type="list" allowBlank="1" showInputMessage="1" showErrorMessage="1" sqref="I4:I85" xr:uid="{B0E34617-E6A3-452D-A82D-66419CCB9431}">
      <formula1>"Prevention, Treatment &amp; Recovery, Other, Admin"</formula1>
    </dataValidation>
  </dataValidations>
  <pageMargins left="0.7" right="0.7" top="0.75" bottom="0.75" header="0.3" footer="0.3"/>
  <pageSetup orientation="portrait"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C30B2CD6-7265-4FC5-86D8-74ABCA97BF78}">
          <x14:formula1>
            <xm:f>'Exhibit E Key'!$B$4:$B$28</xm:f>
          </x14:formula1>
          <xm:sqref>J4:J85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F51CB-121C-4EB2-AEA1-5C1D3514D475}">
  <dimension ref="A1:G86"/>
  <sheetViews>
    <sheetView workbookViewId="0">
      <pane xSplit="1" ySplit="3" topLeftCell="B5" activePane="bottomRight" state="frozen"/>
      <selection pane="topRight" activeCell="B1" sqref="B1"/>
      <selection pane="bottomLeft" activeCell="A4" sqref="A4"/>
      <selection pane="bottomRight" activeCell="E83" sqref="E83"/>
    </sheetView>
  </sheetViews>
  <sheetFormatPr defaultColWidth="8.90625" defaultRowHeight="14.5" x14ac:dyDescent="0.35"/>
  <cols>
    <col min="1" max="1" width="42.6328125" style="28" bestFit="1" customWidth="1"/>
    <col min="2" max="2" width="18.36328125" style="28" bestFit="1" customWidth="1"/>
    <col min="3" max="3" width="28.6328125" style="28" customWidth="1"/>
    <col min="4" max="4" width="22.90625" style="44" bestFit="1" customWidth="1"/>
    <col min="5" max="5" width="24" style="44" bestFit="1" customWidth="1"/>
    <col min="6" max="6" width="24.08984375" style="44" bestFit="1" customWidth="1"/>
    <col min="7" max="7" width="42.54296875" style="28" bestFit="1" customWidth="1"/>
    <col min="8" max="16384" width="8.90625" style="28"/>
  </cols>
  <sheetData>
    <row r="1" spans="1:7" x14ac:dyDescent="0.35">
      <c r="A1" s="60" t="s">
        <v>448</v>
      </c>
      <c r="B1" s="60"/>
      <c r="C1" s="60"/>
      <c r="D1" s="60"/>
      <c r="E1" s="60"/>
      <c r="F1" s="60"/>
      <c r="G1" s="60"/>
    </row>
    <row r="2" spans="1:7" x14ac:dyDescent="0.35">
      <c r="A2" s="60"/>
      <c r="B2" s="60"/>
      <c r="C2" s="60"/>
      <c r="D2" s="60"/>
      <c r="E2" s="60"/>
      <c r="F2" s="60"/>
      <c r="G2" s="60"/>
    </row>
    <row r="3" spans="1:7" x14ac:dyDescent="0.35">
      <c r="A3" s="9" t="s">
        <v>143</v>
      </c>
      <c r="B3" s="9" t="s">
        <v>144</v>
      </c>
      <c r="C3" s="9" t="s">
        <v>145</v>
      </c>
      <c r="D3" s="9" t="s">
        <v>146</v>
      </c>
      <c r="E3" s="9" t="s">
        <v>147</v>
      </c>
      <c r="F3" s="9" t="s">
        <v>148</v>
      </c>
      <c r="G3" s="9" t="s">
        <v>150</v>
      </c>
    </row>
    <row r="4" spans="1:7" ht="29" x14ac:dyDescent="0.35">
      <c r="A4" s="29" t="s">
        <v>199</v>
      </c>
      <c r="B4" s="23" t="s">
        <v>284</v>
      </c>
      <c r="C4" s="24" t="s">
        <v>415</v>
      </c>
      <c r="D4" s="46">
        <v>5996</v>
      </c>
      <c r="E4" s="26">
        <v>5996</v>
      </c>
      <c r="F4" s="26" t="s">
        <v>153</v>
      </c>
      <c r="G4" s="25" t="s">
        <v>285</v>
      </c>
    </row>
    <row r="5" spans="1:7" ht="29" x14ac:dyDescent="0.35">
      <c r="A5" s="29" t="s">
        <v>199</v>
      </c>
      <c r="B5" s="30" t="s">
        <v>200</v>
      </c>
      <c r="C5" s="31" t="s">
        <v>409</v>
      </c>
      <c r="D5" s="47">
        <v>5966</v>
      </c>
      <c r="E5" s="32" t="s">
        <v>153</v>
      </c>
      <c r="F5" s="32">
        <v>5996</v>
      </c>
      <c r="G5" s="29" t="s">
        <v>285</v>
      </c>
    </row>
    <row r="6" spans="1:7" ht="29" x14ac:dyDescent="0.35">
      <c r="A6" s="29" t="s">
        <v>201</v>
      </c>
      <c r="B6" s="30" t="s">
        <v>286</v>
      </c>
      <c r="C6" s="31" t="s">
        <v>415</v>
      </c>
      <c r="D6" s="47">
        <v>146784</v>
      </c>
      <c r="E6" s="32">
        <v>84679</v>
      </c>
      <c r="F6" s="32" t="s">
        <v>153</v>
      </c>
      <c r="G6" s="34" t="s">
        <v>287</v>
      </c>
    </row>
    <row r="7" spans="1:7" ht="29" x14ac:dyDescent="0.35">
      <c r="A7" s="29" t="s">
        <v>201</v>
      </c>
      <c r="B7" s="30" t="s">
        <v>202</v>
      </c>
      <c r="C7" s="31" t="s">
        <v>409</v>
      </c>
      <c r="D7" s="47">
        <v>146784</v>
      </c>
      <c r="E7" s="32" t="s">
        <v>153</v>
      </c>
      <c r="F7" s="32">
        <v>84679</v>
      </c>
      <c r="G7" s="29" t="s">
        <v>287</v>
      </c>
    </row>
    <row r="8" spans="1:7" ht="29" x14ac:dyDescent="0.35">
      <c r="A8" s="29" t="s">
        <v>203</v>
      </c>
      <c r="B8" s="30" t="s">
        <v>288</v>
      </c>
      <c r="C8" s="31" t="s">
        <v>415</v>
      </c>
      <c r="D8" s="47">
        <v>52293</v>
      </c>
      <c r="E8" s="32">
        <v>52292</v>
      </c>
      <c r="F8" s="32" t="s">
        <v>153</v>
      </c>
      <c r="G8" s="34" t="s">
        <v>285</v>
      </c>
    </row>
    <row r="9" spans="1:7" ht="29" x14ac:dyDescent="0.35">
      <c r="A9" s="29" t="s">
        <v>203</v>
      </c>
      <c r="B9" s="30" t="s">
        <v>204</v>
      </c>
      <c r="C9" s="31" t="s">
        <v>409</v>
      </c>
      <c r="D9" s="48">
        <v>52293</v>
      </c>
      <c r="E9" s="32" t="s">
        <v>153</v>
      </c>
      <c r="F9" s="32">
        <v>52292</v>
      </c>
      <c r="G9" s="29" t="s">
        <v>285</v>
      </c>
    </row>
    <row r="10" spans="1:7" ht="29" x14ac:dyDescent="0.35">
      <c r="A10" s="29" t="s">
        <v>205</v>
      </c>
      <c r="B10" s="30" t="s">
        <v>206</v>
      </c>
      <c r="C10" s="31" t="s">
        <v>414</v>
      </c>
      <c r="D10" s="48">
        <v>750000</v>
      </c>
      <c r="E10" s="32">
        <v>690000</v>
      </c>
      <c r="F10" s="32" t="s">
        <v>153</v>
      </c>
      <c r="G10" s="29" t="s">
        <v>379</v>
      </c>
    </row>
    <row r="11" spans="1:7" ht="29" x14ac:dyDescent="0.35">
      <c r="A11" s="29" t="s">
        <v>205</v>
      </c>
      <c r="B11" s="30" t="s">
        <v>207</v>
      </c>
      <c r="C11" s="31" t="s">
        <v>410</v>
      </c>
      <c r="D11" s="48">
        <v>642744</v>
      </c>
      <c r="E11" s="32" t="s">
        <v>153</v>
      </c>
      <c r="F11" s="32">
        <v>589744</v>
      </c>
      <c r="G11" s="29" t="s">
        <v>379</v>
      </c>
    </row>
    <row r="12" spans="1:7" x14ac:dyDescent="0.35">
      <c r="A12" s="29" t="s">
        <v>208</v>
      </c>
      <c r="B12" s="30" t="s">
        <v>209</v>
      </c>
      <c r="C12" s="35" t="s">
        <v>413</v>
      </c>
      <c r="D12" s="48">
        <v>118700</v>
      </c>
      <c r="E12" s="32" t="s">
        <v>153</v>
      </c>
      <c r="F12" s="32">
        <v>108175</v>
      </c>
      <c r="G12" s="29" t="s">
        <v>380</v>
      </c>
    </row>
    <row r="13" spans="1:7" ht="29" x14ac:dyDescent="0.35">
      <c r="A13" s="29" t="s">
        <v>210</v>
      </c>
      <c r="B13" s="30" t="s">
        <v>211</v>
      </c>
      <c r="C13" s="31" t="s">
        <v>410</v>
      </c>
      <c r="D13" s="48">
        <v>100000</v>
      </c>
      <c r="E13" s="32" t="s">
        <v>153</v>
      </c>
      <c r="F13" s="32">
        <v>100000</v>
      </c>
      <c r="G13" s="29" t="s">
        <v>381</v>
      </c>
    </row>
    <row r="14" spans="1:7" ht="29" x14ac:dyDescent="0.35">
      <c r="A14" s="29" t="s">
        <v>8</v>
      </c>
      <c r="B14" s="30" t="s">
        <v>289</v>
      </c>
      <c r="C14" s="31" t="s">
        <v>415</v>
      </c>
      <c r="D14" s="47">
        <v>140235</v>
      </c>
      <c r="E14" s="32">
        <v>140235</v>
      </c>
      <c r="F14" s="32" t="s">
        <v>153</v>
      </c>
      <c r="G14" s="34" t="s">
        <v>285</v>
      </c>
    </row>
    <row r="15" spans="1:7" ht="29" x14ac:dyDescent="0.35">
      <c r="A15" s="29" t="s">
        <v>8</v>
      </c>
      <c r="B15" s="30" t="s">
        <v>212</v>
      </c>
      <c r="C15" s="31" t="s">
        <v>409</v>
      </c>
      <c r="D15" s="47">
        <v>140235</v>
      </c>
      <c r="E15" s="32" t="s">
        <v>153</v>
      </c>
      <c r="F15" s="32">
        <v>140235</v>
      </c>
      <c r="G15" s="29" t="s">
        <v>285</v>
      </c>
    </row>
    <row r="16" spans="1:7" ht="29" x14ac:dyDescent="0.35">
      <c r="A16" s="29" t="s">
        <v>213</v>
      </c>
      <c r="B16" s="30" t="s">
        <v>290</v>
      </c>
      <c r="C16" s="31" t="s">
        <v>415</v>
      </c>
      <c r="D16" s="47">
        <v>31029</v>
      </c>
      <c r="E16" s="32">
        <v>31028</v>
      </c>
      <c r="F16" s="32" t="s">
        <v>153</v>
      </c>
      <c r="G16" s="34" t="s">
        <v>287</v>
      </c>
    </row>
    <row r="17" spans="1:7" ht="29" x14ac:dyDescent="0.35">
      <c r="A17" s="29" t="s">
        <v>213</v>
      </c>
      <c r="B17" s="30" t="s">
        <v>214</v>
      </c>
      <c r="C17" s="31" t="s">
        <v>409</v>
      </c>
      <c r="D17" s="47">
        <v>31029</v>
      </c>
      <c r="E17" s="32" t="s">
        <v>153</v>
      </c>
      <c r="F17" s="32">
        <v>31028</v>
      </c>
      <c r="G17" s="29" t="s">
        <v>287</v>
      </c>
    </row>
    <row r="18" spans="1:7" ht="29" x14ac:dyDescent="0.35">
      <c r="A18" s="29" t="s">
        <v>114</v>
      </c>
      <c r="B18" s="30" t="s">
        <v>115</v>
      </c>
      <c r="C18" s="35" t="s">
        <v>412</v>
      </c>
      <c r="D18" s="47">
        <v>411482</v>
      </c>
      <c r="E18" s="32" t="s">
        <v>153</v>
      </c>
      <c r="F18" s="32">
        <v>159600</v>
      </c>
      <c r="G18" s="29" t="s">
        <v>291</v>
      </c>
    </row>
    <row r="19" spans="1:7" ht="29" x14ac:dyDescent="0.35">
      <c r="A19" s="29" t="s">
        <v>215</v>
      </c>
      <c r="B19" s="30" t="s">
        <v>292</v>
      </c>
      <c r="C19" s="35" t="s">
        <v>415</v>
      </c>
      <c r="D19" s="47">
        <v>60464</v>
      </c>
      <c r="E19" s="32">
        <v>60464</v>
      </c>
      <c r="F19" s="32" t="s">
        <v>153</v>
      </c>
      <c r="G19" s="34" t="s">
        <v>285</v>
      </c>
    </row>
    <row r="20" spans="1:7" ht="29" x14ac:dyDescent="0.35">
      <c r="A20" s="29" t="s">
        <v>215</v>
      </c>
      <c r="B20" s="30" t="s">
        <v>216</v>
      </c>
      <c r="C20" s="31" t="s">
        <v>409</v>
      </c>
      <c r="D20" s="47">
        <v>60464</v>
      </c>
      <c r="E20" s="32" t="s">
        <v>153</v>
      </c>
      <c r="F20" s="32">
        <v>60460</v>
      </c>
      <c r="G20" s="29" t="s">
        <v>285</v>
      </c>
    </row>
    <row r="21" spans="1:7" ht="29" x14ac:dyDescent="0.35">
      <c r="A21" s="29" t="s">
        <v>217</v>
      </c>
      <c r="B21" s="30" t="s">
        <v>293</v>
      </c>
      <c r="C21" s="31" t="s">
        <v>415</v>
      </c>
      <c r="D21" s="47">
        <v>20077</v>
      </c>
      <c r="E21" s="32">
        <v>20076</v>
      </c>
      <c r="F21" s="32" t="s">
        <v>153</v>
      </c>
      <c r="G21" s="34" t="s">
        <v>285</v>
      </c>
    </row>
    <row r="22" spans="1:7" ht="29" x14ac:dyDescent="0.35">
      <c r="A22" s="29" t="s">
        <v>217</v>
      </c>
      <c r="B22" s="30" t="s">
        <v>218</v>
      </c>
      <c r="C22" s="31" t="s">
        <v>409</v>
      </c>
      <c r="D22" s="48">
        <v>20077</v>
      </c>
      <c r="E22" s="32" t="s">
        <v>153</v>
      </c>
      <c r="F22" s="32">
        <v>20076</v>
      </c>
      <c r="G22" s="29" t="s">
        <v>285</v>
      </c>
    </row>
    <row r="23" spans="1:7" ht="29" x14ac:dyDescent="0.35">
      <c r="A23" s="29" t="s">
        <v>219</v>
      </c>
      <c r="B23" s="30" t="s">
        <v>294</v>
      </c>
      <c r="C23" s="31" t="s">
        <v>415</v>
      </c>
      <c r="D23" s="47">
        <v>22321</v>
      </c>
      <c r="E23" s="32">
        <v>22320</v>
      </c>
      <c r="F23" s="32" t="s">
        <v>153</v>
      </c>
      <c r="G23" s="34" t="s">
        <v>285</v>
      </c>
    </row>
    <row r="24" spans="1:7" ht="29" x14ac:dyDescent="0.35">
      <c r="A24" s="29" t="s">
        <v>219</v>
      </c>
      <c r="B24" s="30" t="s">
        <v>220</v>
      </c>
      <c r="C24" s="31" t="s">
        <v>409</v>
      </c>
      <c r="D24" s="47">
        <v>22312</v>
      </c>
      <c r="E24" s="32" t="s">
        <v>153</v>
      </c>
      <c r="F24" s="32">
        <v>22320</v>
      </c>
      <c r="G24" s="29" t="s">
        <v>285</v>
      </c>
    </row>
    <row r="25" spans="1:7" ht="29" x14ac:dyDescent="0.35">
      <c r="A25" s="29" t="s">
        <v>283</v>
      </c>
      <c r="B25" s="30" t="s">
        <v>153</v>
      </c>
      <c r="C25" s="31" t="s">
        <v>411</v>
      </c>
      <c r="D25" s="47" t="s">
        <v>153</v>
      </c>
      <c r="E25" s="32">
        <v>271133.55</v>
      </c>
      <c r="F25" s="32">
        <v>366044</v>
      </c>
      <c r="G25" s="34" t="s">
        <v>382</v>
      </c>
    </row>
    <row r="26" spans="1:7" ht="29" x14ac:dyDescent="0.35">
      <c r="A26" s="29" t="s">
        <v>221</v>
      </c>
      <c r="B26" s="30" t="s">
        <v>295</v>
      </c>
      <c r="C26" s="31" t="s">
        <v>415</v>
      </c>
      <c r="D26" s="47">
        <v>39337</v>
      </c>
      <c r="E26" s="32">
        <v>39336</v>
      </c>
      <c r="F26" s="32" t="s">
        <v>153</v>
      </c>
      <c r="G26" s="34" t="s">
        <v>285</v>
      </c>
    </row>
    <row r="27" spans="1:7" ht="29" x14ac:dyDescent="0.35">
      <c r="A27" s="29" t="s">
        <v>221</v>
      </c>
      <c r="B27" s="30" t="s">
        <v>222</v>
      </c>
      <c r="C27" s="31" t="s">
        <v>409</v>
      </c>
      <c r="D27" s="47">
        <v>39337</v>
      </c>
      <c r="E27" s="32" t="s">
        <v>153</v>
      </c>
      <c r="F27" s="32">
        <v>39336</v>
      </c>
      <c r="G27" s="29" t="s">
        <v>285</v>
      </c>
    </row>
    <row r="28" spans="1:7" ht="29" x14ac:dyDescent="0.35">
      <c r="A28" s="29" t="s">
        <v>223</v>
      </c>
      <c r="B28" s="30" t="s">
        <v>224</v>
      </c>
      <c r="C28" s="31" t="s">
        <v>410</v>
      </c>
      <c r="D28" s="47">
        <v>100000</v>
      </c>
      <c r="E28" s="32" t="s">
        <v>153</v>
      </c>
      <c r="F28" s="32">
        <v>40000</v>
      </c>
      <c r="G28" s="29" t="s">
        <v>383</v>
      </c>
    </row>
    <row r="29" spans="1:7" ht="29" x14ac:dyDescent="0.35">
      <c r="A29" s="29" t="s">
        <v>225</v>
      </c>
      <c r="B29" s="30" t="s">
        <v>296</v>
      </c>
      <c r="C29" s="31" t="s">
        <v>415</v>
      </c>
      <c r="D29" s="47">
        <v>26341</v>
      </c>
      <c r="E29" s="32">
        <v>26340</v>
      </c>
      <c r="F29" s="32" t="s">
        <v>153</v>
      </c>
      <c r="G29" s="34" t="s">
        <v>285</v>
      </c>
    </row>
    <row r="30" spans="1:7" ht="29" x14ac:dyDescent="0.35">
      <c r="A30" s="29" t="s">
        <v>225</v>
      </c>
      <c r="B30" s="30" t="s">
        <v>226</v>
      </c>
      <c r="C30" s="31" t="s">
        <v>409</v>
      </c>
      <c r="D30" s="48">
        <v>26341</v>
      </c>
      <c r="E30" s="32" t="s">
        <v>153</v>
      </c>
      <c r="F30" s="32">
        <v>26340</v>
      </c>
      <c r="G30" s="29" t="s">
        <v>285</v>
      </c>
    </row>
    <row r="31" spans="1:7" ht="29" x14ac:dyDescent="0.35">
      <c r="A31" s="29" t="s">
        <v>227</v>
      </c>
      <c r="B31" s="30" t="s">
        <v>297</v>
      </c>
      <c r="C31" s="31" t="s">
        <v>415</v>
      </c>
      <c r="D31" s="47">
        <v>19214</v>
      </c>
      <c r="E31" s="32">
        <v>19212</v>
      </c>
      <c r="F31" s="32" t="s">
        <v>153</v>
      </c>
      <c r="G31" s="34" t="s">
        <v>285</v>
      </c>
    </row>
    <row r="32" spans="1:7" ht="29" x14ac:dyDescent="0.35">
      <c r="A32" s="29" t="s">
        <v>227</v>
      </c>
      <c r="B32" s="30" t="s">
        <v>228</v>
      </c>
      <c r="C32" s="31" t="s">
        <v>409</v>
      </c>
      <c r="D32" s="47">
        <v>19214</v>
      </c>
      <c r="E32" s="32" t="s">
        <v>153</v>
      </c>
      <c r="F32" s="32">
        <v>19212</v>
      </c>
      <c r="G32" s="29" t="s">
        <v>285</v>
      </c>
    </row>
    <row r="33" spans="1:7" ht="29" x14ac:dyDescent="0.35">
      <c r="A33" s="29" t="s">
        <v>229</v>
      </c>
      <c r="B33" s="30" t="s">
        <v>298</v>
      </c>
      <c r="C33" s="31" t="s">
        <v>415</v>
      </c>
      <c r="D33" s="47">
        <v>21198</v>
      </c>
      <c r="E33" s="32">
        <v>21196</v>
      </c>
      <c r="F33" s="32" t="s">
        <v>153</v>
      </c>
      <c r="G33" s="34" t="s">
        <v>285</v>
      </c>
    </row>
    <row r="34" spans="1:7" ht="29" x14ac:dyDescent="0.35">
      <c r="A34" s="29" t="s">
        <v>229</v>
      </c>
      <c r="B34" s="30" t="s">
        <v>230</v>
      </c>
      <c r="C34" s="31" t="s">
        <v>409</v>
      </c>
      <c r="D34" s="47">
        <v>21198</v>
      </c>
      <c r="E34" s="32" t="s">
        <v>153</v>
      </c>
      <c r="F34" s="32">
        <v>21196</v>
      </c>
      <c r="G34" s="29" t="s">
        <v>285</v>
      </c>
    </row>
    <row r="35" spans="1:7" ht="29" x14ac:dyDescent="0.35">
      <c r="A35" s="29" t="s">
        <v>231</v>
      </c>
      <c r="B35" s="30" t="s">
        <v>299</v>
      </c>
      <c r="C35" s="31" t="s">
        <v>415</v>
      </c>
      <c r="D35" s="47">
        <v>56878</v>
      </c>
      <c r="E35" s="32">
        <v>56878</v>
      </c>
      <c r="F35" s="32" t="s">
        <v>153</v>
      </c>
      <c r="G35" s="34" t="s">
        <v>285</v>
      </c>
    </row>
    <row r="36" spans="1:7" ht="29" x14ac:dyDescent="0.35">
      <c r="A36" s="29" t="s">
        <v>231</v>
      </c>
      <c r="B36" s="30" t="s">
        <v>232</v>
      </c>
      <c r="C36" s="31" t="s">
        <v>409</v>
      </c>
      <c r="D36" s="47">
        <v>56878</v>
      </c>
      <c r="E36" s="32" t="s">
        <v>153</v>
      </c>
      <c r="F36" s="32">
        <v>42660</v>
      </c>
      <c r="G36" s="29" t="s">
        <v>285</v>
      </c>
    </row>
    <row r="37" spans="1:7" ht="29" x14ac:dyDescent="0.35">
      <c r="A37" s="29" t="s">
        <v>233</v>
      </c>
      <c r="B37" s="30" t="s">
        <v>300</v>
      </c>
      <c r="C37" s="31" t="s">
        <v>411</v>
      </c>
      <c r="D37" s="47">
        <v>36749</v>
      </c>
      <c r="E37" s="32">
        <v>36748</v>
      </c>
      <c r="F37" s="32" t="s">
        <v>153</v>
      </c>
      <c r="G37" s="34" t="s">
        <v>285</v>
      </c>
    </row>
    <row r="38" spans="1:7" ht="29" x14ac:dyDescent="0.35">
      <c r="A38" s="29" t="s">
        <v>233</v>
      </c>
      <c r="B38" s="30" t="s">
        <v>234</v>
      </c>
      <c r="C38" s="31" t="s">
        <v>409</v>
      </c>
      <c r="D38" s="48">
        <v>36749</v>
      </c>
      <c r="E38" s="32" t="s">
        <v>153</v>
      </c>
      <c r="F38" s="32">
        <v>36748</v>
      </c>
      <c r="G38" s="29" t="s">
        <v>285</v>
      </c>
    </row>
    <row r="39" spans="1:7" ht="29" x14ac:dyDescent="0.35">
      <c r="A39" s="29" t="s">
        <v>235</v>
      </c>
      <c r="B39" s="30" t="s">
        <v>236</v>
      </c>
      <c r="C39" s="35" t="s">
        <v>408</v>
      </c>
      <c r="D39" s="48">
        <v>56257.62</v>
      </c>
      <c r="E39" s="32" t="s">
        <v>153</v>
      </c>
      <c r="F39" s="32">
        <v>56257.62</v>
      </c>
      <c r="G39" s="29" t="s">
        <v>384</v>
      </c>
    </row>
    <row r="40" spans="1:7" x14ac:dyDescent="0.35">
      <c r="A40" s="29" t="s">
        <v>91</v>
      </c>
      <c r="B40" s="30" t="s">
        <v>237</v>
      </c>
      <c r="C40" s="35" t="s">
        <v>407</v>
      </c>
      <c r="D40" s="48">
        <v>100000</v>
      </c>
      <c r="E40" s="32" t="s">
        <v>153</v>
      </c>
      <c r="F40" s="32">
        <v>45000</v>
      </c>
      <c r="G40" s="29" t="s">
        <v>385</v>
      </c>
    </row>
    <row r="41" spans="1:7" ht="29" x14ac:dyDescent="0.35">
      <c r="A41" s="29" t="s">
        <v>301</v>
      </c>
      <c r="B41" s="30" t="s">
        <v>302</v>
      </c>
      <c r="C41" s="35" t="s">
        <v>415</v>
      </c>
      <c r="D41" s="47">
        <v>12292.59</v>
      </c>
      <c r="E41" s="32">
        <v>12292.59</v>
      </c>
      <c r="F41" s="32" t="s">
        <v>153</v>
      </c>
      <c r="G41" s="34" t="s">
        <v>386</v>
      </c>
    </row>
    <row r="42" spans="1:7" ht="29" x14ac:dyDescent="0.35">
      <c r="A42" s="29" t="s">
        <v>238</v>
      </c>
      <c r="B42" s="30" t="s">
        <v>239</v>
      </c>
      <c r="C42" s="35" t="s">
        <v>424</v>
      </c>
      <c r="D42" s="47">
        <v>78691</v>
      </c>
      <c r="E42" s="32" t="s">
        <v>153</v>
      </c>
      <c r="F42" s="32">
        <v>95046.43</v>
      </c>
      <c r="G42" s="29" t="s">
        <v>402</v>
      </c>
    </row>
    <row r="43" spans="1:7" ht="29" x14ac:dyDescent="0.35">
      <c r="A43" s="29" t="s">
        <v>240</v>
      </c>
      <c r="B43" s="30" t="s">
        <v>303</v>
      </c>
      <c r="C43" s="35" t="s">
        <v>415</v>
      </c>
      <c r="D43" s="47">
        <v>20669</v>
      </c>
      <c r="E43" s="32">
        <v>20668</v>
      </c>
      <c r="F43" s="32" t="s">
        <v>153</v>
      </c>
      <c r="G43" s="34" t="s">
        <v>285</v>
      </c>
    </row>
    <row r="44" spans="1:7" ht="29" x14ac:dyDescent="0.35">
      <c r="A44" s="29" t="s">
        <v>240</v>
      </c>
      <c r="B44" s="30" t="s">
        <v>241</v>
      </c>
      <c r="C44" s="31" t="s">
        <v>409</v>
      </c>
      <c r="D44" s="47">
        <v>20669</v>
      </c>
      <c r="E44" s="32" t="s">
        <v>153</v>
      </c>
      <c r="F44" s="32">
        <v>20668</v>
      </c>
      <c r="G44" s="29" t="s">
        <v>285</v>
      </c>
    </row>
    <row r="45" spans="1:7" ht="58" x14ac:dyDescent="0.35">
      <c r="A45" s="29" t="s">
        <v>242</v>
      </c>
      <c r="B45" s="30" t="s">
        <v>243</v>
      </c>
      <c r="C45" s="31" t="s">
        <v>416</v>
      </c>
      <c r="D45" s="47">
        <v>162280</v>
      </c>
      <c r="E45" s="32">
        <v>3297.5</v>
      </c>
      <c r="F45" s="32">
        <v>6304.98</v>
      </c>
      <c r="G45" s="29" t="s">
        <v>304</v>
      </c>
    </row>
    <row r="46" spans="1:7" x14ac:dyDescent="0.35">
      <c r="A46" s="29" t="s">
        <v>244</v>
      </c>
      <c r="B46" s="30" t="s">
        <v>245</v>
      </c>
      <c r="C46" s="31" t="s">
        <v>407</v>
      </c>
      <c r="D46" s="47">
        <v>110000</v>
      </c>
      <c r="E46" s="32" t="s">
        <v>153</v>
      </c>
      <c r="F46" s="32">
        <v>52250</v>
      </c>
      <c r="G46" s="29" t="s">
        <v>387</v>
      </c>
    </row>
    <row r="47" spans="1:7" ht="29" x14ac:dyDescent="0.35">
      <c r="A47" s="29" t="s">
        <v>94</v>
      </c>
      <c r="B47" s="30" t="s">
        <v>305</v>
      </c>
      <c r="C47" s="31" t="s">
        <v>415</v>
      </c>
      <c r="D47" s="47">
        <v>68411</v>
      </c>
      <c r="E47" s="32">
        <v>68411</v>
      </c>
      <c r="F47" s="32" t="s">
        <v>153</v>
      </c>
      <c r="G47" s="34" t="s">
        <v>285</v>
      </c>
    </row>
    <row r="48" spans="1:7" ht="29" x14ac:dyDescent="0.35">
      <c r="A48" s="29" t="s">
        <v>94</v>
      </c>
      <c r="B48" s="30" t="s">
        <v>246</v>
      </c>
      <c r="C48" s="31" t="s">
        <v>409</v>
      </c>
      <c r="D48" s="48">
        <v>68411</v>
      </c>
      <c r="E48" s="32" t="s">
        <v>153</v>
      </c>
      <c r="F48" s="32">
        <v>68411</v>
      </c>
      <c r="G48" s="29" t="s">
        <v>285</v>
      </c>
    </row>
    <row r="49" spans="1:7" x14ac:dyDescent="0.35">
      <c r="A49" s="29" t="s">
        <v>247</v>
      </c>
      <c r="B49" s="30" t="s">
        <v>248</v>
      </c>
      <c r="C49" s="31" t="s">
        <v>417</v>
      </c>
      <c r="D49" s="48">
        <v>1233794.1599999999</v>
      </c>
      <c r="E49" s="32">
        <v>871612.08000000007</v>
      </c>
      <c r="F49" s="32">
        <v>341814.82</v>
      </c>
      <c r="G49" s="29" t="s">
        <v>388</v>
      </c>
    </row>
    <row r="50" spans="1:7" x14ac:dyDescent="0.35">
      <c r="A50" s="29" t="s">
        <v>247</v>
      </c>
      <c r="B50" s="30" t="s">
        <v>249</v>
      </c>
      <c r="C50" s="31" t="s">
        <v>409</v>
      </c>
      <c r="D50" s="48">
        <v>86000</v>
      </c>
      <c r="E50" s="32" t="s">
        <v>153</v>
      </c>
      <c r="F50" s="32">
        <v>65000</v>
      </c>
      <c r="G50" s="29" t="s">
        <v>389</v>
      </c>
    </row>
    <row r="51" spans="1:7" x14ac:dyDescent="0.35">
      <c r="A51" s="29" t="s">
        <v>247</v>
      </c>
      <c r="B51" s="30" t="s">
        <v>250</v>
      </c>
      <c r="C51" s="31" t="s">
        <v>418</v>
      </c>
      <c r="D51" s="48">
        <v>356119.59</v>
      </c>
      <c r="E51" s="32" t="s">
        <v>153</v>
      </c>
      <c r="F51" s="32">
        <v>190425.79</v>
      </c>
      <c r="G51" s="29" t="s">
        <v>388</v>
      </c>
    </row>
    <row r="52" spans="1:7" x14ac:dyDescent="0.35">
      <c r="A52" s="29" t="s">
        <v>306</v>
      </c>
      <c r="B52" s="30" t="s">
        <v>307</v>
      </c>
      <c r="C52" s="31" t="s">
        <v>415</v>
      </c>
      <c r="D52" s="47">
        <v>66000</v>
      </c>
      <c r="E52" s="32">
        <v>55000</v>
      </c>
      <c r="F52" s="32" t="s">
        <v>153</v>
      </c>
      <c r="G52" s="34" t="s">
        <v>389</v>
      </c>
    </row>
    <row r="53" spans="1:7" ht="29" x14ac:dyDescent="0.35">
      <c r="A53" s="29" t="s">
        <v>251</v>
      </c>
      <c r="B53" s="30" t="s">
        <v>308</v>
      </c>
      <c r="C53" s="31" t="s">
        <v>415</v>
      </c>
      <c r="D53" s="47">
        <v>46654</v>
      </c>
      <c r="E53" s="32">
        <v>46654</v>
      </c>
      <c r="F53" s="32" t="s">
        <v>153</v>
      </c>
      <c r="G53" s="34" t="s">
        <v>285</v>
      </c>
    </row>
    <row r="54" spans="1:7" ht="29" x14ac:dyDescent="0.35">
      <c r="A54" s="29" t="s">
        <v>251</v>
      </c>
      <c r="B54" s="30" t="s">
        <v>252</v>
      </c>
      <c r="C54" s="31" t="s">
        <v>409</v>
      </c>
      <c r="D54" s="48">
        <v>46654</v>
      </c>
      <c r="E54" s="32" t="s">
        <v>153</v>
      </c>
      <c r="F54" s="32">
        <v>46654</v>
      </c>
      <c r="G54" s="29" t="s">
        <v>285</v>
      </c>
    </row>
    <row r="55" spans="1:7" ht="29" x14ac:dyDescent="0.35">
      <c r="A55" s="29" t="s">
        <v>253</v>
      </c>
      <c r="B55" s="30" t="s">
        <v>254</v>
      </c>
      <c r="C55" s="31" t="s">
        <v>419</v>
      </c>
      <c r="D55" s="48">
        <v>88736</v>
      </c>
      <c r="E55" s="32" t="s">
        <v>153</v>
      </c>
      <c r="F55" s="32">
        <v>43800</v>
      </c>
      <c r="G55" s="29" t="s">
        <v>390</v>
      </c>
    </row>
    <row r="56" spans="1:7" ht="29" x14ac:dyDescent="0.35">
      <c r="A56" s="29" t="s">
        <v>98</v>
      </c>
      <c r="B56" s="30" t="s">
        <v>309</v>
      </c>
      <c r="C56" s="31" t="s">
        <v>415</v>
      </c>
      <c r="D56" s="47">
        <v>46126</v>
      </c>
      <c r="E56" s="32">
        <v>46126</v>
      </c>
      <c r="F56" s="32" t="s">
        <v>153</v>
      </c>
      <c r="G56" s="34" t="s">
        <v>285</v>
      </c>
    </row>
    <row r="57" spans="1:7" ht="29" x14ac:dyDescent="0.35">
      <c r="A57" s="29" t="s">
        <v>98</v>
      </c>
      <c r="B57" s="30" t="s">
        <v>255</v>
      </c>
      <c r="C57" s="31" t="s">
        <v>409</v>
      </c>
      <c r="D57" s="47">
        <v>46126</v>
      </c>
      <c r="E57" s="32" t="s">
        <v>153</v>
      </c>
      <c r="F57" s="32">
        <v>46126</v>
      </c>
      <c r="G57" s="29" t="s">
        <v>285</v>
      </c>
    </row>
    <row r="58" spans="1:7" ht="29" x14ac:dyDescent="0.35">
      <c r="A58" s="29" t="s">
        <v>256</v>
      </c>
      <c r="B58" s="30" t="s">
        <v>310</v>
      </c>
      <c r="C58" s="31" t="s">
        <v>415</v>
      </c>
      <c r="D58" s="47">
        <v>43655</v>
      </c>
      <c r="E58" s="32">
        <v>43652</v>
      </c>
      <c r="F58" s="32" t="s">
        <v>153</v>
      </c>
      <c r="G58" s="34" t="s">
        <v>285</v>
      </c>
    </row>
    <row r="59" spans="1:7" ht="29" x14ac:dyDescent="0.35">
      <c r="A59" s="29" t="s">
        <v>256</v>
      </c>
      <c r="B59" s="30" t="s">
        <v>257</v>
      </c>
      <c r="C59" s="31" t="s">
        <v>409</v>
      </c>
      <c r="D59" s="47">
        <v>46655</v>
      </c>
      <c r="E59" s="32" t="s">
        <v>153</v>
      </c>
      <c r="F59" s="32">
        <v>43652</v>
      </c>
      <c r="G59" s="29" t="s">
        <v>285</v>
      </c>
    </row>
    <row r="60" spans="1:7" ht="43.5" x14ac:dyDescent="0.35">
      <c r="A60" s="29" t="s">
        <v>81</v>
      </c>
      <c r="B60" s="30" t="s">
        <v>136</v>
      </c>
      <c r="C60" s="31" t="s">
        <v>420</v>
      </c>
      <c r="D60" s="47">
        <v>93911</v>
      </c>
      <c r="E60" s="32">
        <v>46955.5</v>
      </c>
      <c r="F60" s="32">
        <v>46955.5</v>
      </c>
      <c r="G60" s="29" t="s">
        <v>311</v>
      </c>
    </row>
    <row r="61" spans="1:7" ht="29" x14ac:dyDescent="0.35">
      <c r="A61" s="29" t="s">
        <v>258</v>
      </c>
      <c r="B61" s="30" t="s">
        <v>312</v>
      </c>
      <c r="C61" s="31" t="s">
        <v>415</v>
      </c>
      <c r="D61" s="47">
        <v>45386</v>
      </c>
      <c r="E61" s="32">
        <v>45386</v>
      </c>
      <c r="F61" s="32" t="s">
        <v>153</v>
      </c>
      <c r="G61" s="34" t="s">
        <v>285</v>
      </c>
    </row>
    <row r="62" spans="1:7" ht="29" x14ac:dyDescent="0.35">
      <c r="A62" s="29" t="s">
        <v>258</v>
      </c>
      <c r="B62" s="30" t="s">
        <v>259</v>
      </c>
      <c r="C62" s="31" t="s">
        <v>409</v>
      </c>
      <c r="D62" s="48">
        <v>43386</v>
      </c>
      <c r="E62" s="32" t="s">
        <v>153</v>
      </c>
      <c r="F62" s="32">
        <v>45386</v>
      </c>
      <c r="G62" s="29" t="s">
        <v>285</v>
      </c>
    </row>
    <row r="63" spans="1:7" ht="29" x14ac:dyDescent="0.35">
      <c r="A63" s="29" t="s">
        <v>260</v>
      </c>
      <c r="B63" s="30" t="s">
        <v>313</v>
      </c>
      <c r="C63" s="31" t="s">
        <v>415</v>
      </c>
      <c r="D63" s="47">
        <v>26652</v>
      </c>
      <c r="E63" s="32">
        <v>26652</v>
      </c>
      <c r="F63" s="32" t="s">
        <v>153</v>
      </c>
      <c r="G63" s="34" t="s">
        <v>285</v>
      </c>
    </row>
    <row r="64" spans="1:7" ht="29" x14ac:dyDescent="0.35">
      <c r="A64" s="29" t="s">
        <v>260</v>
      </c>
      <c r="B64" s="30" t="s">
        <v>261</v>
      </c>
      <c r="C64" s="31" t="s">
        <v>409</v>
      </c>
      <c r="D64" s="47">
        <v>26652</v>
      </c>
      <c r="E64" s="32" t="s">
        <v>153</v>
      </c>
      <c r="F64" s="32">
        <v>26652</v>
      </c>
      <c r="G64" s="29" t="s">
        <v>285</v>
      </c>
    </row>
    <row r="65" spans="1:7" x14ac:dyDescent="0.35">
      <c r="A65" s="29" t="s">
        <v>102</v>
      </c>
      <c r="B65" s="30" t="s">
        <v>262</v>
      </c>
      <c r="C65" s="35" t="s">
        <v>407</v>
      </c>
      <c r="D65" s="47">
        <v>162500</v>
      </c>
      <c r="E65" s="32" t="s">
        <v>153</v>
      </c>
      <c r="F65" s="32">
        <v>79218.740000000005</v>
      </c>
      <c r="G65" s="29" t="s">
        <v>385</v>
      </c>
    </row>
    <row r="66" spans="1:7" x14ac:dyDescent="0.35">
      <c r="A66" s="29" t="s">
        <v>263</v>
      </c>
      <c r="B66" s="30" t="s">
        <v>264</v>
      </c>
      <c r="C66" s="35" t="s">
        <v>407</v>
      </c>
      <c r="D66" s="47">
        <v>100000</v>
      </c>
      <c r="E66" s="32" t="s">
        <v>153</v>
      </c>
      <c r="F66" s="32">
        <v>49999.99</v>
      </c>
      <c r="G66" s="29" t="s">
        <v>385</v>
      </c>
    </row>
    <row r="67" spans="1:7" x14ac:dyDescent="0.35">
      <c r="A67" s="29" t="s">
        <v>265</v>
      </c>
      <c r="B67" s="30" t="s">
        <v>266</v>
      </c>
      <c r="C67" s="35" t="s">
        <v>407</v>
      </c>
      <c r="D67" s="47">
        <v>135000</v>
      </c>
      <c r="E67" s="32" t="s">
        <v>153</v>
      </c>
      <c r="F67" s="32">
        <v>64125</v>
      </c>
      <c r="G67" s="29" t="s">
        <v>385</v>
      </c>
    </row>
    <row r="68" spans="1:7" x14ac:dyDescent="0.35">
      <c r="A68" s="29" t="s">
        <v>107</v>
      </c>
      <c r="B68" s="30" t="s">
        <v>314</v>
      </c>
      <c r="C68" s="35" t="s">
        <v>415</v>
      </c>
      <c r="D68" s="47">
        <v>80004</v>
      </c>
      <c r="E68" s="32">
        <v>80004</v>
      </c>
      <c r="F68" s="32" t="s">
        <v>153</v>
      </c>
      <c r="G68" s="34" t="s">
        <v>391</v>
      </c>
    </row>
    <row r="69" spans="1:7" x14ac:dyDescent="0.35">
      <c r="A69" s="29" t="s">
        <v>107</v>
      </c>
      <c r="B69" s="30" t="s">
        <v>267</v>
      </c>
      <c r="C69" s="31" t="s">
        <v>421</v>
      </c>
      <c r="D69" s="47">
        <v>108585.5</v>
      </c>
      <c r="E69" s="32" t="s">
        <v>153</v>
      </c>
      <c r="F69" s="32">
        <v>108423.5</v>
      </c>
      <c r="G69" s="29" t="s">
        <v>391</v>
      </c>
    </row>
    <row r="70" spans="1:7" x14ac:dyDescent="0.35">
      <c r="A70" s="29" t="s">
        <v>107</v>
      </c>
      <c r="B70" s="30" t="s">
        <v>268</v>
      </c>
      <c r="C70" s="31" t="s">
        <v>422</v>
      </c>
      <c r="D70" s="47">
        <v>53417.88</v>
      </c>
      <c r="E70" s="32" t="s">
        <v>153</v>
      </c>
      <c r="F70" s="32">
        <v>53417.880000000005</v>
      </c>
      <c r="G70" s="29" t="s">
        <v>391</v>
      </c>
    </row>
    <row r="71" spans="1:7" ht="29" x14ac:dyDescent="0.35">
      <c r="A71" s="29" t="s">
        <v>269</v>
      </c>
      <c r="B71" s="30" t="s">
        <v>315</v>
      </c>
      <c r="C71" s="31" t="s">
        <v>415</v>
      </c>
      <c r="D71" s="47">
        <v>75394</v>
      </c>
      <c r="E71" s="32">
        <v>75394</v>
      </c>
      <c r="F71" s="32" t="s">
        <v>153</v>
      </c>
      <c r="G71" s="34" t="s">
        <v>285</v>
      </c>
    </row>
    <row r="72" spans="1:7" ht="29" x14ac:dyDescent="0.35">
      <c r="A72" s="29" t="s">
        <v>269</v>
      </c>
      <c r="B72" s="30" t="s">
        <v>270</v>
      </c>
      <c r="C72" s="31" t="s">
        <v>409</v>
      </c>
      <c r="D72" s="47">
        <v>75394</v>
      </c>
      <c r="E72" s="32" t="s">
        <v>153</v>
      </c>
      <c r="F72" s="32">
        <v>75394</v>
      </c>
      <c r="G72" s="29" t="s">
        <v>285</v>
      </c>
    </row>
    <row r="73" spans="1:7" ht="29" x14ac:dyDescent="0.35">
      <c r="A73" s="29" t="s">
        <v>271</v>
      </c>
      <c r="B73" s="30" t="s">
        <v>363</v>
      </c>
      <c r="C73" s="31" t="s">
        <v>415</v>
      </c>
      <c r="D73" s="47">
        <v>63087</v>
      </c>
      <c r="E73" s="32">
        <v>63087</v>
      </c>
      <c r="F73" s="32" t="s">
        <v>153</v>
      </c>
      <c r="G73" s="34" t="s">
        <v>285</v>
      </c>
    </row>
    <row r="74" spans="1:7" ht="29" x14ac:dyDescent="0.35">
      <c r="A74" s="29" t="s">
        <v>271</v>
      </c>
      <c r="B74" s="30" t="s">
        <v>272</v>
      </c>
      <c r="C74" s="31" t="s">
        <v>409</v>
      </c>
      <c r="D74" s="48">
        <v>63087</v>
      </c>
      <c r="E74" s="32" t="s">
        <v>153</v>
      </c>
      <c r="F74" s="32">
        <v>63087</v>
      </c>
      <c r="G74" s="29" t="s">
        <v>285</v>
      </c>
    </row>
    <row r="75" spans="1:7" ht="29" x14ac:dyDescent="0.35">
      <c r="A75" s="29" t="s">
        <v>273</v>
      </c>
      <c r="B75" s="30" t="s">
        <v>316</v>
      </c>
      <c r="C75" s="31" t="s">
        <v>415</v>
      </c>
      <c r="D75" s="47">
        <v>28375</v>
      </c>
      <c r="E75" s="32">
        <v>28375</v>
      </c>
      <c r="F75" s="32" t="s">
        <v>153</v>
      </c>
      <c r="G75" s="34" t="s">
        <v>317</v>
      </c>
    </row>
    <row r="76" spans="1:7" ht="29" x14ac:dyDescent="0.35">
      <c r="A76" s="29" t="s">
        <v>273</v>
      </c>
      <c r="B76" s="30" t="s">
        <v>274</v>
      </c>
      <c r="C76" s="31" t="s">
        <v>409</v>
      </c>
      <c r="D76" s="47">
        <v>28375</v>
      </c>
      <c r="E76" s="32" t="s">
        <v>153</v>
      </c>
      <c r="F76" s="32">
        <v>28375</v>
      </c>
      <c r="G76" s="29" t="s">
        <v>317</v>
      </c>
    </row>
    <row r="77" spans="1:7" x14ac:dyDescent="0.35">
      <c r="A77" s="29" t="s">
        <v>275</v>
      </c>
      <c r="B77" s="30" t="s">
        <v>276</v>
      </c>
      <c r="C77" s="31" t="s">
        <v>407</v>
      </c>
      <c r="D77" s="47">
        <v>112500</v>
      </c>
      <c r="E77" s="32" t="s">
        <v>153</v>
      </c>
      <c r="F77" s="32">
        <v>52031.25</v>
      </c>
      <c r="G77" s="29" t="s">
        <v>385</v>
      </c>
    </row>
    <row r="78" spans="1:7" ht="29" x14ac:dyDescent="0.35">
      <c r="A78" s="29" t="s">
        <v>277</v>
      </c>
      <c r="B78" s="30" t="s">
        <v>318</v>
      </c>
      <c r="C78" s="31" t="s">
        <v>415</v>
      </c>
      <c r="D78" s="47">
        <v>50413</v>
      </c>
      <c r="E78" s="32">
        <v>50412</v>
      </c>
      <c r="F78" s="32" t="s">
        <v>153</v>
      </c>
      <c r="G78" s="34" t="s">
        <v>285</v>
      </c>
    </row>
    <row r="79" spans="1:7" ht="29" x14ac:dyDescent="0.35">
      <c r="A79" s="29" t="s">
        <v>277</v>
      </c>
      <c r="B79" s="30" t="s">
        <v>278</v>
      </c>
      <c r="C79" s="31" t="s">
        <v>409</v>
      </c>
      <c r="D79" s="47">
        <v>50413</v>
      </c>
      <c r="E79" s="32" t="s">
        <v>153</v>
      </c>
      <c r="F79" s="32">
        <v>50412</v>
      </c>
      <c r="G79" s="29" t="s">
        <v>285</v>
      </c>
    </row>
    <row r="80" spans="1:7" ht="29" x14ac:dyDescent="0.35">
      <c r="A80" s="29" t="s">
        <v>279</v>
      </c>
      <c r="B80" s="30" t="s">
        <v>319</v>
      </c>
      <c r="C80" s="31" t="s">
        <v>415</v>
      </c>
      <c r="D80" s="47">
        <v>85000</v>
      </c>
      <c r="E80" s="32">
        <v>82949.440000000002</v>
      </c>
      <c r="F80" s="32" t="s">
        <v>153</v>
      </c>
      <c r="G80" s="34" t="s">
        <v>392</v>
      </c>
    </row>
    <row r="81" spans="1:7" ht="29" x14ac:dyDescent="0.35">
      <c r="A81" s="29" t="s">
        <v>279</v>
      </c>
      <c r="B81" s="30" t="s">
        <v>280</v>
      </c>
      <c r="C81" s="31" t="s">
        <v>423</v>
      </c>
      <c r="D81" s="47">
        <v>240000</v>
      </c>
      <c r="E81" s="32" t="s">
        <v>153</v>
      </c>
      <c r="F81" s="32">
        <v>57613.25</v>
      </c>
      <c r="G81" s="29" t="s">
        <v>392</v>
      </c>
    </row>
    <row r="82" spans="1:7" x14ac:dyDescent="0.35">
      <c r="A82" s="29" t="s">
        <v>281</v>
      </c>
      <c r="B82" s="30" t="s">
        <v>282</v>
      </c>
      <c r="C82" s="31" t="s">
        <v>417</v>
      </c>
      <c r="D82" s="48">
        <v>174768.75</v>
      </c>
      <c r="E82" s="32" t="s">
        <v>153</v>
      </c>
      <c r="F82" s="32">
        <v>174768.75</v>
      </c>
      <c r="G82" s="29" t="s">
        <v>393</v>
      </c>
    </row>
    <row r="83" spans="1:7" ht="15" thickBot="1" x14ac:dyDescent="0.4"/>
    <row r="84" spans="1:7" ht="15" thickBot="1" x14ac:dyDescent="0.4">
      <c r="C84" s="54" t="s">
        <v>367</v>
      </c>
      <c r="D84" s="55">
        <f>SUM(Unrestricted[Total Amount Obligated])</f>
        <v>8207221.0899999999</v>
      </c>
      <c r="E84" s="56">
        <f>SUM(Unrestricted[SFY24 Amount Expended])</f>
        <v>3244861.66</v>
      </c>
      <c r="F84" s="57">
        <f>SUM(Unrestricted[SFY25 Amount Expended])</f>
        <v>4063411.5000000005</v>
      </c>
    </row>
    <row r="86" spans="1:7" x14ac:dyDescent="0.35">
      <c r="E86" s="28"/>
      <c r="F86" s="28"/>
    </row>
  </sheetData>
  <mergeCells count="1">
    <mergeCell ref="A1:G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5505-5BC1-439F-961A-367EA679E065}">
  <dimension ref="A1:G29"/>
  <sheetViews>
    <sheetView zoomScaleNormal="100" workbookViewId="0">
      <pane xSplit="1" ySplit="3" topLeftCell="D4" activePane="bottomRight" state="frozen"/>
      <selection pane="topRight" activeCell="B1" sqref="B1"/>
      <selection pane="bottomLeft" activeCell="A4" sqref="A4"/>
      <selection pane="bottomRight" activeCell="E5" sqref="E5"/>
    </sheetView>
  </sheetViews>
  <sheetFormatPr defaultColWidth="8.90625" defaultRowHeight="14.5" x14ac:dyDescent="0.35"/>
  <cols>
    <col min="1" max="1" width="42.6328125" style="45" bestFit="1" customWidth="1"/>
    <col min="2" max="2" width="18.36328125" style="45" bestFit="1" customWidth="1"/>
    <col min="3" max="3" width="29.08984375" style="28" customWidth="1"/>
    <col min="4" max="4" width="22.90625" style="28" bestFit="1" customWidth="1"/>
    <col min="5" max="6" width="24" style="44" bestFit="1" customWidth="1"/>
    <col min="7" max="7" width="41.08984375" style="45" bestFit="1" customWidth="1"/>
    <col min="8" max="16384" width="8.90625" style="28"/>
  </cols>
  <sheetData>
    <row r="1" spans="1:7" x14ac:dyDescent="0.35">
      <c r="A1" s="60" t="s">
        <v>449</v>
      </c>
      <c r="B1" s="60"/>
      <c r="C1" s="60"/>
      <c r="D1" s="60"/>
      <c r="E1" s="60"/>
      <c r="F1" s="60"/>
      <c r="G1" s="60"/>
    </row>
    <row r="2" spans="1:7" x14ac:dyDescent="0.35">
      <c r="A2" s="60"/>
      <c r="B2" s="60"/>
      <c r="C2" s="60"/>
      <c r="D2" s="60"/>
      <c r="E2" s="60"/>
      <c r="F2" s="60"/>
      <c r="G2" s="60"/>
    </row>
    <row r="3" spans="1:7" x14ac:dyDescent="0.35">
      <c r="A3" s="8" t="s">
        <v>143</v>
      </c>
      <c r="B3" s="8" t="s">
        <v>144</v>
      </c>
      <c r="C3" s="8" t="s">
        <v>145</v>
      </c>
      <c r="D3" s="8" t="s">
        <v>146</v>
      </c>
      <c r="E3" s="8" t="s">
        <v>147</v>
      </c>
      <c r="F3" s="8" t="s">
        <v>148</v>
      </c>
      <c r="G3" s="8" t="s">
        <v>150</v>
      </c>
    </row>
    <row r="4" spans="1:7" ht="58" x14ac:dyDescent="0.35">
      <c r="A4" s="31" t="s">
        <v>453</v>
      </c>
      <c r="B4" s="30" t="s">
        <v>458</v>
      </c>
      <c r="C4" s="31" t="s">
        <v>454</v>
      </c>
      <c r="D4" s="38">
        <v>16000</v>
      </c>
      <c r="E4" s="38">
        <v>16000</v>
      </c>
      <c r="F4" s="32" t="s">
        <v>153</v>
      </c>
      <c r="G4" s="36" t="s">
        <v>459</v>
      </c>
    </row>
    <row r="5" spans="1:7" ht="29" x14ac:dyDescent="0.35">
      <c r="A5" s="31" t="s">
        <v>453</v>
      </c>
      <c r="B5" s="30" t="s">
        <v>455</v>
      </c>
      <c r="C5" s="31" t="s">
        <v>454</v>
      </c>
      <c r="D5" s="43">
        <v>1000000</v>
      </c>
      <c r="E5" s="38" t="s">
        <v>153</v>
      </c>
      <c r="F5" s="32">
        <v>939695</v>
      </c>
      <c r="G5" s="36" t="s">
        <v>460</v>
      </c>
    </row>
    <row r="6" spans="1:7" ht="29" x14ac:dyDescent="0.35">
      <c r="A6" s="31" t="s">
        <v>453</v>
      </c>
      <c r="B6" s="30" t="s">
        <v>456</v>
      </c>
      <c r="C6" s="31" t="s">
        <v>454</v>
      </c>
      <c r="D6" s="38">
        <v>28200</v>
      </c>
      <c r="E6" s="38" t="s">
        <v>153</v>
      </c>
      <c r="F6" s="32">
        <v>28200</v>
      </c>
      <c r="G6" s="36" t="s">
        <v>457</v>
      </c>
    </row>
    <row r="7" spans="1:7" ht="29" x14ac:dyDescent="0.35">
      <c r="A7" s="31" t="s">
        <v>301</v>
      </c>
      <c r="B7" s="30" t="s">
        <v>302</v>
      </c>
      <c r="C7" s="31" t="s">
        <v>415</v>
      </c>
      <c r="D7" s="38">
        <v>29000</v>
      </c>
      <c r="E7" s="38">
        <v>29000</v>
      </c>
      <c r="F7" s="32" t="s">
        <v>153</v>
      </c>
      <c r="G7" s="36" t="s">
        <v>386</v>
      </c>
    </row>
    <row r="8" spans="1:7" ht="29" x14ac:dyDescent="0.35">
      <c r="A8" s="31" t="s">
        <v>326</v>
      </c>
      <c r="B8" s="30" t="s">
        <v>153</v>
      </c>
      <c r="C8" s="31" t="s">
        <v>411</v>
      </c>
      <c r="D8" s="38">
        <v>3000000</v>
      </c>
      <c r="E8" s="37">
        <v>1494722.02</v>
      </c>
      <c r="F8" s="32">
        <v>1632191</v>
      </c>
      <c r="G8" s="36" t="s">
        <v>395</v>
      </c>
    </row>
    <row r="9" spans="1:7" ht="87" x14ac:dyDescent="0.35">
      <c r="A9" s="31" t="s">
        <v>327</v>
      </c>
      <c r="B9" s="30" t="s">
        <v>153</v>
      </c>
      <c r="C9" s="31" t="s">
        <v>411</v>
      </c>
      <c r="D9" s="33" t="s">
        <v>153</v>
      </c>
      <c r="E9" s="32">
        <v>367295</v>
      </c>
      <c r="F9" s="32">
        <v>280894</v>
      </c>
      <c r="G9" s="36" t="s">
        <v>399</v>
      </c>
    </row>
    <row r="10" spans="1:7" x14ac:dyDescent="0.35">
      <c r="A10" s="31" t="s">
        <v>327</v>
      </c>
      <c r="B10" s="30" t="s">
        <v>153</v>
      </c>
      <c r="C10" s="31" t="s">
        <v>411</v>
      </c>
      <c r="D10" s="33" t="s">
        <v>153</v>
      </c>
      <c r="E10" s="32">
        <v>15888.94</v>
      </c>
      <c r="F10" s="32">
        <v>1824</v>
      </c>
      <c r="G10" s="36" t="s">
        <v>396</v>
      </c>
    </row>
    <row r="11" spans="1:7" ht="29" x14ac:dyDescent="0.35">
      <c r="A11" s="31" t="s">
        <v>323</v>
      </c>
      <c r="B11" s="30" t="s">
        <v>461</v>
      </c>
      <c r="C11" s="31" t="s">
        <v>415</v>
      </c>
      <c r="D11" s="43">
        <v>253160</v>
      </c>
      <c r="E11" s="32">
        <v>253160</v>
      </c>
      <c r="F11" s="32" t="s">
        <v>153</v>
      </c>
      <c r="G11" s="36" t="s">
        <v>450</v>
      </c>
    </row>
    <row r="12" spans="1:7" x14ac:dyDescent="0.35">
      <c r="A12" s="31" t="s">
        <v>328</v>
      </c>
      <c r="B12" s="30" t="s">
        <v>153</v>
      </c>
      <c r="C12" s="31" t="s">
        <v>411</v>
      </c>
      <c r="D12" s="43">
        <v>285000</v>
      </c>
      <c r="E12" s="39">
        <v>2446.7399999999998</v>
      </c>
      <c r="F12" s="32">
        <v>9988.2800000000007</v>
      </c>
      <c r="G12" s="36" t="s">
        <v>451</v>
      </c>
    </row>
    <row r="13" spans="1:7" ht="15" customHeight="1" x14ac:dyDescent="0.35">
      <c r="A13" s="31" t="s">
        <v>325</v>
      </c>
      <c r="B13" s="30" t="s">
        <v>171</v>
      </c>
      <c r="C13" s="31" t="s">
        <v>426</v>
      </c>
      <c r="D13" s="38">
        <v>12000</v>
      </c>
      <c r="E13" s="32">
        <v>11934.25</v>
      </c>
      <c r="F13" s="32" t="s">
        <v>153</v>
      </c>
      <c r="G13" s="36" t="s">
        <v>394</v>
      </c>
    </row>
    <row r="14" spans="1:7" x14ac:dyDescent="0.35">
      <c r="A14" s="31" t="s">
        <v>120</v>
      </c>
      <c r="B14" s="30" t="s">
        <v>121</v>
      </c>
      <c r="C14" s="31" t="s">
        <v>425</v>
      </c>
      <c r="D14" s="43">
        <v>12000</v>
      </c>
      <c r="E14" s="32">
        <v>11999.7</v>
      </c>
      <c r="F14" s="32" t="s">
        <v>153</v>
      </c>
      <c r="G14" s="36" t="s">
        <v>394</v>
      </c>
    </row>
    <row r="15" spans="1:7" x14ac:dyDescent="0.35">
      <c r="A15" s="31" t="s">
        <v>122</v>
      </c>
      <c r="B15" s="30" t="s">
        <v>123</v>
      </c>
      <c r="C15" s="31" t="s">
        <v>425</v>
      </c>
      <c r="D15" s="38">
        <v>12000</v>
      </c>
      <c r="E15" s="32">
        <v>12000</v>
      </c>
      <c r="F15" s="32" t="s">
        <v>153</v>
      </c>
      <c r="G15" s="36" t="s">
        <v>394</v>
      </c>
    </row>
    <row r="16" spans="1:7" x14ac:dyDescent="0.35">
      <c r="A16" s="31" t="s">
        <v>35</v>
      </c>
      <c r="B16" s="30" t="s">
        <v>124</v>
      </c>
      <c r="C16" s="31" t="s">
        <v>425</v>
      </c>
      <c r="D16" s="38">
        <v>12000</v>
      </c>
      <c r="E16" s="32">
        <v>11972.86</v>
      </c>
      <c r="F16" s="32" t="s">
        <v>153</v>
      </c>
      <c r="G16" s="36" t="s">
        <v>394</v>
      </c>
    </row>
    <row r="17" spans="1:7" x14ac:dyDescent="0.35">
      <c r="A17" s="31" t="s">
        <v>125</v>
      </c>
      <c r="B17" s="30" t="s">
        <v>126</v>
      </c>
      <c r="C17" s="31" t="s">
        <v>425</v>
      </c>
      <c r="D17" s="38">
        <v>12000</v>
      </c>
      <c r="E17" s="32">
        <v>11975.64</v>
      </c>
      <c r="F17" s="32" t="s">
        <v>153</v>
      </c>
      <c r="G17" s="36" t="s">
        <v>394</v>
      </c>
    </row>
    <row r="18" spans="1:7" x14ac:dyDescent="0.35">
      <c r="A18" s="31" t="s">
        <v>89</v>
      </c>
      <c r="B18" s="30" t="s">
        <v>127</v>
      </c>
      <c r="C18" s="31" t="s">
        <v>425</v>
      </c>
      <c r="D18" s="38">
        <v>12000</v>
      </c>
      <c r="E18" s="32">
        <v>11952.17</v>
      </c>
      <c r="F18" s="32" t="s">
        <v>153</v>
      </c>
      <c r="G18" s="36" t="s">
        <v>394</v>
      </c>
    </row>
    <row r="19" spans="1:7" x14ac:dyDescent="0.35">
      <c r="A19" s="31" t="s">
        <v>104</v>
      </c>
      <c r="B19" s="30" t="s">
        <v>132</v>
      </c>
      <c r="C19" s="31" t="s">
        <v>425</v>
      </c>
      <c r="D19" s="43">
        <v>12000</v>
      </c>
      <c r="E19" s="32">
        <v>8731.9599999999991</v>
      </c>
      <c r="F19" s="32" t="s">
        <v>153</v>
      </c>
      <c r="G19" s="36" t="s">
        <v>394</v>
      </c>
    </row>
    <row r="20" spans="1:7" x14ac:dyDescent="0.35">
      <c r="A20" s="31" t="s">
        <v>110</v>
      </c>
      <c r="B20" s="30" t="s">
        <v>135</v>
      </c>
      <c r="C20" s="31" t="s">
        <v>425</v>
      </c>
      <c r="D20" s="43">
        <v>12000</v>
      </c>
      <c r="E20" s="32">
        <v>11588.13</v>
      </c>
      <c r="F20" s="32" t="s">
        <v>153</v>
      </c>
      <c r="G20" s="36" t="s">
        <v>394</v>
      </c>
    </row>
    <row r="21" spans="1:7" x14ac:dyDescent="0.35">
      <c r="A21" s="31" t="s">
        <v>247</v>
      </c>
      <c r="B21" s="30" t="s">
        <v>322</v>
      </c>
      <c r="C21" s="31" t="s">
        <v>427</v>
      </c>
      <c r="D21" s="43">
        <v>200000</v>
      </c>
      <c r="E21" s="32">
        <v>200000</v>
      </c>
      <c r="F21" s="32" t="s">
        <v>153</v>
      </c>
      <c r="G21" s="36" t="s">
        <v>452</v>
      </c>
    </row>
    <row r="22" spans="1:7" ht="29" x14ac:dyDescent="0.35">
      <c r="A22" s="31" t="s">
        <v>301</v>
      </c>
      <c r="B22" s="30" t="s">
        <v>321</v>
      </c>
      <c r="C22" s="31" t="s">
        <v>409</v>
      </c>
      <c r="D22" s="43">
        <v>59000</v>
      </c>
      <c r="E22" s="32" t="s">
        <v>153</v>
      </c>
      <c r="F22" s="32">
        <v>59000</v>
      </c>
      <c r="G22" s="36" t="s">
        <v>386</v>
      </c>
    </row>
    <row r="23" spans="1:7" x14ac:dyDescent="0.35">
      <c r="A23" s="31" t="s">
        <v>247</v>
      </c>
      <c r="B23" s="30" t="s">
        <v>249</v>
      </c>
      <c r="C23" s="31" t="s">
        <v>409</v>
      </c>
      <c r="D23" s="43">
        <v>50000</v>
      </c>
      <c r="E23" s="32" t="s">
        <v>153</v>
      </c>
      <c r="F23" s="32">
        <v>50000</v>
      </c>
      <c r="G23" s="36" t="s">
        <v>398</v>
      </c>
    </row>
    <row r="24" spans="1:7" ht="29" x14ac:dyDescent="0.35">
      <c r="A24" s="31" t="s">
        <v>323</v>
      </c>
      <c r="B24" s="30" t="s">
        <v>324</v>
      </c>
      <c r="C24" s="31" t="s">
        <v>428</v>
      </c>
      <c r="D24" s="38">
        <v>487850</v>
      </c>
      <c r="E24" s="32" t="s">
        <v>153</v>
      </c>
      <c r="F24" s="32">
        <v>226425</v>
      </c>
      <c r="G24" s="36" t="s">
        <v>450</v>
      </c>
    </row>
    <row r="25" spans="1:7" x14ac:dyDescent="0.35">
      <c r="A25" s="31" t="s">
        <v>114</v>
      </c>
      <c r="B25" s="30" t="s">
        <v>320</v>
      </c>
      <c r="C25" s="31" t="s">
        <v>413</v>
      </c>
      <c r="D25" s="43">
        <v>507717.85</v>
      </c>
      <c r="E25" s="32" t="s">
        <v>153</v>
      </c>
      <c r="F25" s="32">
        <v>328255.14</v>
      </c>
      <c r="G25" s="31" t="s">
        <v>397</v>
      </c>
    </row>
    <row r="26" spans="1:7" ht="15" thickBot="1" x14ac:dyDescent="0.4"/>
    <row r="27" spans="1:7" ht="15" thickBot="1" x14ac:dyDescent="0.4">
      <c r="C27" s="54" t="s">
        <v>367</v>
      </c>
      <c r="D27" s="51">
        <f>SUM(Drug_Czar[Total Amount Obligated])</f>
        <v>6011927.8499999996</v>
      </c>
      <c r="E27" s="56">
        <f>SUM(Drug_Czar[SFY24 Amount Expended])</f>
        <v>2470667.41</v>
      </c>
      <c r="F27" s="57">
        <f>SUM(Drug_Czar[SFY25 Amount Expended])</f>
        <v>3556472.42</v>
      </c>
    </row>
    <row r="29" spans="1:7" x14ac:dyDescent="0.35">
      <c r="D29" s="44"/>
      <c r="E29" s="45"/>
      <c r="F29" s="28"/>
      <c r="G29" s="28"/>
    </row>
  </sheetData>
  <mergeCells count="1">
    <mergeCell ref="A1:G2"/>
  </mergeCells>
  <phoneticPr fontId="5" type="noConversion"/>
  <pageMargins left="0.7" right="0.7" top="0.75" bottom="0.75" header="0.3" footer="0.3"/>
  <ignoredErrors>
    <ignoredError sqref="B7 B24:B25 B13:B23" numberStoredAsText="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495D-D627-46AC-AADB-33CB1317F6E0}">
  <dimension ref="A1:I33"/>
  <sheetViews>
    <sheetView workbookViewId="0">
      <selection activeCell="G20" sqref="G20"/>
    </sheetView>
  </sheetViews>
  <sheetFormatPr defaultColWidth="9.08984375" defaultRowHeight="16" x14ac:dyDescent="0.35"/>
  <cols>
    <col min="1" max="1" width="16.36328125" style="1" customWidth="1"/>
    <col min="2" max="2" width="124.6328125" style="1" bestFit="1" customWidth="1"/>
    <col min="3" max="3" width="21.6328125" style="2" bestFit="1" customWidth="1"/>
    <col min="4" max="4" width="5" style="1" customWidth="1"/>
    <col min="5" max="5" width="29.90625" style="11" customWidth="1"/>
    <col min="6" max="6" width="3.36328125" style="11" customWidth="1"/>
    <col min="7" max="7" width="25.54296875" style="12" customWidth="1"/>
    <col min="8" max="8" width="3.90625" style="12" customWidth="1"/>
    <col min="9" max="9" width="29.90625" style="12" customWidth="1"/>
    <col min="10" max="10" width="15.6328125" style="1" customWidth="1"/>
    <col min="11" max="11" width="13.453125" style="1" customWidth="1"/>
    <col min="12" max="16384" width="9.08984375" style="1"/>
  </cols>
  <sheetData>
    <row r="1" spans="1:9" x14ac:dyDescent="0.35">
      <c r="A1" s="62" t="s">
        <v>329</v>
      </c>
      <c r="B1" s="63"/>
      <c r="C1" s="64"/>
      <c r="D1" s="3"/>
      <c r="E1" s="1"/>
      <c r="F1" s="1"/>
      <c r="G1" s="1"/>
      <c r="H1" s="1"/>
      <c r="I1" s="1"/>
    </row>
    <row r="2" spans="1:9" x14ac:dyDescent="0.35">
      <c r="A2" s="65"/>
      <c r="B2" s="66"/>
      <c r="C2" s="67"/>
      <c r="D2" s="3"/>
      <c r="E2" s="1"/>
      <c r="F2" s="1"/>
      <c r="G2" s="1"/>
      <c r="H2" s="1"/>
      <c r="I2" s="1"/>
    </row>
    <row r="3" spans="1:9" ht="19" thickBot="1" x14ac:dyDescent="0.4">
      <c r="A3" s="4"/>
      <c r="B3" s="5" t="s">
        <v>330</v>
      </c>
      <c r="C3" s="6" t="s">
        <v>331</v>
      </c>
      <c r="D3" s="3"/>
      <c r="E3" s="1"/>
      <c r="F3" s="1"/>
      <c r="G3" s="1"/>
      <c r="H3" s="1"/>
      <c r="I3" s="1"/>
    </row>
    <row r="4" spans="1:9" x14ac:dyDescent="0.35">
      <c r="A4" s="68" t="s">
        <v>332</v>
      </c>
      <c r="B4" s="16" t="s">
        <v>333</v>
      </c>
      <c r="C4" s="17" t="s">
        <v>18</v>
      </c>
      <c r="E4" s="1"/>
      <c r="F4" s="1"/>
      <c r="G4" s="1"/>
      <c r="H4" s="1"/>
      <c r="I4" s="1"/>
    </row>
    <row r="5" spans="1:9" ht="29" x14ac:dyDescent="0.35">
      <c r="A5" s="69"/>
      <c r="B5" s="18" t="s">
        <v>334</v>
      </c>
      <c r="C5" s="19" t="s">
        <v>335</v>
      </c>
      <c r="E5" s="1"/>
      <c r="F5" s="1"/>
      <c r="G5" s="1"/>
      <c r="H5" s="1"/>
      <c r="I5" s="1"/>
    </row>
    <row r="6" spans="1:9" ht="29" x14ac:dyDescent="0.35">
      <c r="A6" s="69"/>
      <c r="B6" s="18" t="s">
        <v>337</v>
      </c>
      <c r="C6" s="19" t="s">
        <v>18</v>
      </c>
      <c r="E6" s="12"/>
      <c r="F6" s="12"/>
    </row>
    <row r="7" spans="1:9" ht="29" x14ac:dyDescent="0.35">
      <c r="A7" s="69"/>
      <c r="B7" s="18" t="s">
        <v>338</v>
      </c>
      <c r="C7" s="19" t="s">
        <v>18</v>
      </c>
      <c r="F7" s="12"/>
    </row>
    <row r="8" spans="1:9" ht="43.5" x14ac:dyDescent="0.35">
      <c r="A8" s="69"/>
      <c r="B8" s="18" t="s">
        <v>339</v>
      </c>
      <c r="C8" s="19" t="s">
        <v>335</v>
      </c>
    </row>
    <row r="9" spans="1:9" x14ac:dyDescent="0.35">
      <c r="A9" s="69"/>
      <c r="B9" s="18" t="s">
        <v>340</v>
      </c>
      <c r="C9" s="19" t="s">
        <v>335</v>
      </c>
    </row>
    <row r="10" spans="1:9" x14ac:dyDescent="0.35">
      <c r="A10" s="69"/>
      <c r="B10" s="18" t="s">
        <v>341</v>
      </c>
      <c r="C10" s="19" t="s">
        <v>335</v>
      </c>
    </row>
    <row r="11" spans="1:9" x14ac:dyDescent="0.35">
      <c r="A11" s="69"/>
      <c r="B11" s="18" t="s">
        <v>342</v>
      </c>
      <c r="C11" s="19" t="s">
        <v>335</v>
      </c>
    </row>
    <row r="12" spans="1:9" x14ac:dyDescent="0.35">
      <c r="A12" s="69"/>
      <c r="B12" s="18" t="s">
        <v>343</v>
      </c>
      <c r="C12" s="19" t="s">
        <v>335</v>
      </c>
      <c r="E12" s="12"/>
    </row>
    <row r="13" spans="1:9" x14ac:dyDescent="0.35">
      <c r="A13" s="69"/>
      <c r="B13" s="18" t="s">
        <v>344</v>
      </c>
      <c r="C13" s="19" t="s">
        <v>18</v>
      </c>
      <c r="F13" s="12"/>
    </row>
    <row r="14" spans="1:9" x14ac:dyDescent="0.35">
      <c r="A14" s="69"/>
      <c r="B14" s="18" t="s">
        <v>345</v>
      </c>
      <c r="C14" s="19" t="s">
        <v>18</v>
      </c>
    </row>
    <row r="15" spans="1:9" ht="16.5" thickBot="1" x14ac:dyDescent="0.4">
      <c r="A15" s="70"/>
      <c r="B15" s="42" t="s">
        <v>346</v>
      </c>
      <c r="C15" s="21" t="s">
        <v>23</v>
      </c>
    </row>
    <row r="16" spans="1:9" x14ac:dyDescent="0.35">
      <c r="A16" s="68" t="s">
        <v>347</v>
      </c>
      <c r="B16" s="40" t="s">
        <v>348</v>
      </c>
      <c r="C16" s="41" t="s">
        <v>335</v>
      </c>
    </row>
    <row r="17" spans="1:6" x14ac:dyDescent="0.35">
      <c r="A17" s="69"/>
      <c r="B17" s="18" t="s">
        <v>349</v>
      </c>
      <c r="C17" s="19" t="s">
        <v>335</v>
      </c>
    </row>
    <row r="18" spans="1:6" x14ac:dyDescent="0.35">
      <c r="A18" s="69"/>
      <c r="B18" s="18" t="s">
        <v>350</v>
      </c>
      <c r="C18" s="19" t="s">
        <v>335</v>
      </c>
      <c r="E18" s="12"/>
    </row>
    <row r="19" spans="1:6" x14ac:dyDescent="0.35">
      <c r="A19" s="69"/>
      <c r="B19" s="18" t="s">
        <v>351</v>
      </c>
      <c r="C19" s="19" t="s">
        <v>335</v>
      </c>
      <c r="E19" s="12"/>
      <c r="F19" s="12"/>
    </row>
    <row r="20" spans="1:6" x14ac:dyDescent="0.35">
      <c r="A20" s="69"/>
      <c r="B20" s="18" t="s">
        <v>352</v>
      </c>
      <c r="C20" s="19" t="s">
        <v>335</v>
      </c>
      <c r="E20" s="12"/>
      <c r="F20" s="12"/>
    </row>
    <row r="21" spans="1:6" x14ac:dyDescent="0.35">
      <c r="A21" s="69"/>
      <c r="B21" s="18" t="s">
        <v>353</v>
      </c>
      <c r="C21" s="19" t="s">
        <v>18</v>
      </c>
      <c r="E21" s="12"/>
      <c r="F21" s="12"/>
    </row>
    <row r="22" spans="1:6" x14ac:dyDescent="0.35">
      <c r="A22" s="69"/>
      <c r="B22" s="18" t="s">
        <v>354</v>
      </c>
      <c r="C22" s="19" t="s">
        <v>18</v>
      </c>
      <c r="E22" s="12"/>
      <c r="F22" s="12"/>
    </row>
    <row r="23" spans="1:6" x14ac:dyDescent="0.35">
      <c r="A23" s="69"/>
      <c r="B23" s="18" t="s">
        <v>369</v>
      </c>
      <c r="C23" s="19" t="s">
        <v>18</v>
      </c>
      <c r="E23" s="12"/>
      <c r="F23" s="12"/>
    </row>
    <row r="24" spans="1:6" x14ac:dyDescent="0.35">
      <c r="A24" s="69"/>
      <c r="B24" s="18" t="s">
        <v>355</v>
      </c>
      <c r="C24" s="19" t="s">
        <v>23</v>
      </c>
      <c r="E24" s="12"/>
      <c r="F24" s="12"/>
    </row>
    <row r="25" spans="1:6" x14ac:dyDescent="0.35">
      <c r="A25" s="69"/>
      <c r="B25" s="18" t="s">
        <v>356</v>
      </c>
      <c r="C25" s="19" t="s">
        <v>23</v>
      </c>
      <c r="E25" s="12"/>
      <c r="F25" s="12"/>
    </row>
    <row r="26" spans="1:6" x14ac:dyDescent="0.35">
      <c r="A26" s="69"/>
      <c r="B26" s="18" t="s">
        <v>357</v>
      </c>
      <c r="C26" s="19" t="s">
        <v>23</v>
      </c>
      <c r="E26" s="12"/>
      <c r="F26" s="12"/>
    </row>
    <row r="27" spans="1:6" x14ac:dyDescent="0.35">
      <c r="A27" s="69"/>
      <c r="B27" s="18" t="s">
        <v>358</v>
      </c>
      <c r="C27" s="19" t="s">
        <v>23</v>
      </c>
      <c r="E27" s="12"/>
      <c r="F27" s="12"/>
    </row>
    <row r="28" spans="1:6" ht="29.5" thickBot="1" x14ac:dyDescent="0.4">
      <c r="A28" s="70"/>
      <c r="B28" s="20" t="s">
        <v>336</v>
      </c>
      <c r="C28" s="21" t="s">
        <v>336</v>
      </c>
      <c r="E28" s="12"/>
      <c r="F28" s="12"/>
    </row>
    <row r="29" spans="1:6" x14ac:dyDescent="0.35">
      <c r="B29" s="2"/>
      <c r="C29" s="1"/>
      <c r="E29" s="12"/>
      <c r="F29" s="12"/>
    </row>
    <row r="30" spans="1:6" x14ac:dyDescent="0.35">
      <c r="E30" s="12"/>
      <c r="F30" s="12"/>
    </row>
    <row r="31" spans="1:6" x14ac:dyDescent="0.35">
      <c r="E31" s="12"/>
      <c r="F31" s="12"/>
    </row>
    <row r="32" spans="1:6" x14ac:dyDescent="0.35">
      <c r="E32" s="12"/>
      <c r="F32" s="12"/>
    </row>
    <row r="33" spans="6:6" x14ac:dyDescent="0.35">
      <c r="F33" s="12"/>
    </row>
  </sheetData>
  <mergeCells count="3">
    <mergeCell ref="A1:C2"/>
    <mergeCell ref="A4:A15"/>
    <mergeCell ref="A16:A28"/>
  </mergeCells>
  <pageMargins left="0.7" right="0.7" top="0.75" bottom="0.75" header="0.3" footer="0.3"/>
  <pageSetup orientation="portrait" horizontalDpi="300" verticalDpi="300" r:id="rId1"/>
  <tableParts count="1">
    <tablePart r:id="rId2"/>
  </tableParts>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Restricted</vt:lpstr>
      <vt:lpstr>Unrestricted - DMHA</vt:lpstr>
      <vt:lpstr>Unrestricted - Drug Czar</vt:lpstr>
      <vt:lpstr>Exhibit E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Thomas, Shelby (CJI)</cp:lastModifiedBy>
  <cp:revision/>
  <dcterms:created xsi:type="dcterms:W3CDTF">2025-05-28T17:20:28Z</dcterms:created>
  <dcterms:modified xsi:type="dcterms:W3CDTF">2025-09-23T16:50:20Z</dcterms:modified>
  <cp:category/>
  <cp:contentStatus/>
</cp:coreProperties>
</file>