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/>
  <mc:AlternateContent xmlns:mc="http://schemas.openxmlformats.org/markup-compatibility/2006">
    <mc:Choice Requires="x15">
      <x15ac:absPath xmlns:x15ac="http://schemas.microsoft.com/office/spreadsheetml/2010/11/ac" url="G:\NEPA and CE Course Trainings\"/>
    </mc:Choice>
  </mc:AlternateContent>
  <xr:revisionPtr revIDLastSave="0" documentId="8_{44E0DA0D-72D6-4FF5-85C6-C14203D13308}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NEPA Preparers" sheetId="1" r:id="rId1"/>
    <sheet name="ESRI_MAPINFO_SHEET" sheetId="3" state="veryHidden" r:id="rId2"/>
  </sheets>
  <definedNames>
    <definedName name="_xlnm._FilterDatabase" localSheetId="0" hidden="1">'NEPA Preparers'!$B$1:$O$774</definedName>
    <definedName name="_xlnm.Print_Area" localSheetId="0">'NEPA Preparers'!$A$1:$N$1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2" i="1" l="1"/>
  <c r="F651" i="1" l="1"/>
  <c r="G651" i="1" s="1"/>
  <c r="F539" i="1"/>
  <c r="G539" i="1" s="1"/>
  <c r="F633" i="1" l="1"/>
  <c r="G633" i="1" s="1"/>
  <c r="F172" i="1" l="1"/>
  <c r="G172" i="1" s="1"/>
  <c r="F411" i="1"/>
  <c r="G411" i="1" s="1"/>
  <c r="F547" i="1"/>
  <c r="G547" i="1" s="1"/>
  <c r="F607" i="1"/>
  <c r="G607" i="1" s="1"/>
  <c r="F621" i="1"/>
  <c r="G621" i="1" s="1"/>
  <c r="F483" i="1"/>
  <c r="G483" i="1" s="1"/>
  <c r="F480" i="1"/>
  <c r="G480" i="1" s="1"/>
  <c r="F241" i="1"/>
  <c r="G241" i="1" s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79" i="1"/>
  <c r="G79" i="1" s="1"/>
  <c r="F97" i="1"/>
  <c r="G97" i="1" s="1"/>
  <c r="F98" i="1"/>
  <c r="G98" i="1" s="1"/>
  <c r="F128" i="1"/>
  <c r="G128" i="1" s="1"/>
  <c r="F138" i="1"/>
  <c r="G138" i="1" s="1"/>
  <c r="F157" i="1"/>
  <c r="G157" i="1" s="1"/>
  <c r="F187" i="1"/>
  <c r="G187" i="1" s="1"/>
  <c r="F247" i="1"/>
  <c r="G247" i="1" s="1"/>
  <c r="F288" i="1"/>
  <c r="G288" i="1" s="1"/>
  <c r="F304" i="1"/>
  <c r="G304" i="1" s="1"/>
  <c r="F305" i="1"/>
  <c r="G305" i="1" s="1"/>
  <c r="F394" i="1"/>
  <c r="G394" i="1" s="1"/>
  <c r="F404" i="1"/>
  <c r="G404" i="1" s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164" i="1"/>
  <c r="G164" i="1" s="1"/>
  <c r="F126" i="1"/>
  <c r="G126" i="1" s="1"/>
  <c r="F135" i="1"/>
  <c r="G135" i="1" s="1"/>
  <c r="F161" i="1"/>
  <c r="G161" i="1" s="1"/>
  <c r="F169" i="1"/>
  <c r="G169" i="1" s="1"/>
  <c r="F196" i="1"/>
  <c r="G196" i="1" s="1"/>
  <c r="F198" i="1"/>
  <c r="G198" i="1" s="1"/>
  <c r="F225" i="1"/>
  <c r="G225" i="1" s="1"/>
  <c r="F236" i="1"/>
  <c r="G236" i="1" s="1"/>
  <c r="F239" i="1"/>
  <c r="G239" i="1" s="1"/>
  <c r="F243" i="1"/>
  <c r="G243" i="1" s="1"/>
  <c r="F248" i="1"/>
  <c r="G248" i="1" s="1"/>
  <c r="F307" i="1"/>
  <c r="G307" i="1" s="1"/>
  <c r="F339" i="1"/>
  <c r="G339" i="1" s="1"/>
  <c r="F345" i="1"/>
  <c r="G345" i="1" s="1"/>
  <c r="F347" i="1"/>
  <c r="G347" i="1" s="1"/>
  <c r="F375" i="1"/>
  <c r="G375" i="1" s="1"/>
  <c r="F406" i="1"/>
  <c r="G406" i="1" s="1"/>
  <c r="F408" i="1"/>
  <c r="G408" i="1" s="1"/>
  <c r="F457" i="1"/>
  <c r="G457" i="1" s="1"/>
  <c r="F496" i="1"/>
  <c r="G496" i="1" s="1"/>
  <c r="F517" i="1"/>
  <c r="G517" i="1" s="1"/>
  <c r="F554" i="1"/>
  <c r="G554" i="1" s="1"/>
  <c r="F598" i="1"/>
  <c r="G598" i="1" s="1"/>
  <c r="F601" i="1"/>
  <c r="G601" i="1" s="1"/>
  <c r="F616" i="1"/>
  <c r="G616" i="1" s="1"/>
  <c r="F617" i="1"/>
  <c r="G617" i="1" s="1"/>
  <c r="F628" i="1"/>
  <c r="G628" i="1" s="1"/>
  <c r="F17" i="1"/>
  <c r="G17" i="1" s="1"/>
  <c r="F44" i="1"/>
  <c r="G44" i="1" s="1"/>
  <c r="F94" i="1"/>
  <c r="G94" i="1" s="1"/>
  <c r="F16" i="1"/>
  <c r="G16" i="1" s="1"/>
  <c r="F15" i="1" l="1"/>
  <c r="G15" i="1" s="1"/>
  <c r="F108" i="1"/>
  <c r="G108" i="1" s="1"/>
  <c r="F343" i="1"/>
  <c r="F34" i="1"/>
  <c r="F604" i="1"/>
  <c r="G604" i="1" s="1"/>
  <c r="F279" i="1"/>
  <c r="G279" i="1" s="1"/>
  <c r="F24" i="1"/>
  <c r="G24" i="1" s="1"/>
  <c r="F558" i="1"/>
  <c r="G558" i="1" s="1"/>
  <c r="F357" i="1"/>
  <c r="G357" i="1" s="1"/>
  <c r="F184" i="1"/>
  <c r="G184" i="1" s="1"/>
  <c r="F46" i="1"/>
  <c r="G46" i="1" s="1"/>
  <c r="F367" i="1"/>
  <c r="G367" i="1" s="1"/>
  <c r="F212" i="1"/>
  <c r="G212" i="1" s="1"/>
  <c r="F376" i="1"/>
  <c r="G376" i="1" s="1"/>
  <c r="F87" i="1"/>
  <c r="G87" i="1" s="1"/>
  <c r="F244" i="1"/>
  <c r="G244" i="1" s="1"/>
  <c r="F88" i="1"/>
  <c r="G88" i="1" s="1"/>
  <c r="F505" i="1"/>
  <c r="G505" i="1" s="1"/>
  <c r="F66" i="1"/>
  <c r="G66" i="1" s="1"/>
  <c r="F80" i="1"/>
  <c r="G80" i="1" s="1"/>
  <c r="F564" i="1"/>
  <c r="G564" i="1" s="1"/>
  <c r="F350" i="1"/>
  <c r="G350" i="1" s="1"/>
  <c r="F273" i="1"/>
  <c r="G273" i="1" s="1"/>
  <c r="F232" i="1"/>
  <c r="G232" i="1" s="1"/>
  <c r="F215" i="1"/>
  <c r="G215" i="1" s="1"/>
  <c r="F486" i="1" l="1"/>
  <c r="G486" i="1" s="1"/>
  <c r="F646" i="1" l="1"/>
  <c r="G646" i="1" s="1"/>
  <c r="F435" i="1"/>
  <c r="G435" i="1" s="1"/>
  <c r="F520" i="1"/>
  <c r="G520" i="1" s="1"/>
  <c r="F96" i="1"/>
  <c r="G96" i="1" s="1"/>
  <c r="I435" i="1"/>
  <c r="F567" i="1" l="1"/>
  <c r="G567" i="1" s="1"/>
  <c r="F226" i="1" l="1"/>
  <c r="G226" i="1" s="1"/>
  <c r="F534" i="1"/>
  <c r="G534" i="1" s="1"/>
  <c r="F532" i="1"/>
  <c r="G532" i="1" s="1"/>
  <c r="F476" i="1"/>
  <c r="G476" i="1" s="1"/>
  <c r="F25" i="1"/>
  <c r="G25" i="1" s="1"/>
  <c r="F603" i="1"/>
  <c r="G603" i="1" s="1"/>
  <c r="F106" i="1"/>
  <c r="G106" i="1" s="1"/>
  <c r="F358" i="1"/>
  <c r="G358" i="1" s="1"/>
  <c r="F510" i="1"/>
  <c r="G510" i="1" s="1"/>
  <c r="F62" i="1"/>
  <c r="G62" i="1" s="1"/>
  <c r="F443" i="1"/>
  <c r="G443" i="1" s="1"/>
  <c r="F416" i="1"/>
  <c r="G416" i="1" s="1"/>
  <c r="F260" i="1"/>
  <c r="G260" i="1" s="1"/>
  <c r="F407" i="1"/>
  <c r="G407" i="1" s="1"/>
  <c r="F76" i="1"/>
  <c r="G76" i="1" s="1"/>
  <c r="F214" i="1"/>
  <c r="G214" i="1" s="1"/>
  <c r="F329" i="1"/>
  <c r="G329" i="1" s="1"/>
  <c r="F146" i="1"/>
  <c r="G146" i="1" s="1"/>
  <c r="F261" i="1"/>
  <c r="F352" i="1"/>
  <c r="L171" i="1"/>
  <c r="K171" i="1"/>
  <c r="J171" i="1"/>
  <c r="F191" i="1"/>
  <c r="G191" i="1" s="1"/>
  <c r="F584" i="1" l="1"/>
  <c r="F216" i="1"/>
  <c r="G216" i="1" s="1"/>
  <c r="F262" i="1"/>
  <c r="G262" i="1" s="1"/>
  <c r="F289" i="1"/>
  <c r="G289" i="1" s="1"/>
  <c r="F290" i="1"/>
  <c r="G290" i="1" s="1"/>
  <c r="F300" i="1"/>
  <c r="G300" i="1" s="1"/>
  <c r="F302" i="1"/>
  <c r="G302" i="1" s="1"/>
  <c r="F311" i="1"/>
  <c r="G311" i="1" s="1"/>
  <c r="F330" i="1"/>
  <c r="G330" i="1" s="1"/>
  <c r="F344" i="1"/>
  <c r="G344" i="1" s="1"/>
  <c r="F362" i="1"/>
  <c r="G362" i="1" s="1"/>
  <c r="F379" i="1"/>
  <c r="G379" i="1" s="1"/>
  <c r="F429" i="1"/>
  <c r="G429" i="1" s="1"/>
  <c r="F437" i="1"/>
  <c r="G437" i="1" s="1"/>
  <c r="F442" i="1"/>
  <c r="G442" i="1" s="1"/>
  <c r="F441" i="1"/>
  <c r="G441" i="1" s="1"/>
  <c r="F449" i="1"/>
  <c r="G449" i="1" s="1"/>
  <c r="F468" i="1"/>
  <c r="G468" i="1" s="1"/>
  <c r="F471" i="1"/>
  <c r="G471" i="1" s="1"/>
  <c r="F482" i="1"/>
  <c r="G482" i="1" s="1"/>
  <c r="F491" i="1"/>
  <c r="G491" i="1" s="1"/>
  <c r="F513" i="1"/>
  <c r="G513" i="1" s="1"/>
  <c r="F516" i="1"/>
  <c r="G516" i="1" s="1"/>
  <c r="F538" i="1"/>
  <c r="G538" i="1" s="1"/>
  <c r="F583" i="1"/>
  <c r="G583" i="1" s="1"/>
  <c r="F602" i="1"/>
  <c r="G602" i="1" s="1"/>
  <c r="F643" i="1"/>
  <c r="G643" i="1" s="1"/>
  <c r="F647" i="1"/>
  <c r="G647" i="1" s="1"/>
  <c r="F316" i="1"/>
  <c r="G316" i="1" s="1"/>
  <c r="F211" i="1"/>
  <c r="G211" i="1" s="1"/>
  <c r="F210" i="1"/>
  <c r="G210" i="1" s="1"/>
  <c r="F144" i="1"/>
  <c r="G144" i="1" s="1"/>
  <c r="F134" i="1"/>
  <c r="G134" i="1" s="1"/>
  <c r="F61" i="1"/>
  <c r="G61" i="1" s="1"/>
  <c r="F52" i="1"/>
  <c r="G52" i="1" s="1"/>
  <c r="F32" i="1"/>
  <c r="G32" i="1" s="1"/>
  <c r="F21" i="1"/>
  <c r="K560" i="1"/>
  <c r="K205" i="1"/>
  <c r="J560" i="1"/>
  <c r="J205" i="1"/>
  <c r="F278" i="1"/>
  <c r="G278" i="1" s="1"/>
  <c r="F454" i="1" l="1"/>
  <c r="G454" i="1" s="1"/>
  <c r="F413" i="1"/>
  <c r="G413" i="1" s="1"/>
  <c r="F69" i="1"/>
  <c r="G69" i="1" s="1"/>
  <c r="F28" i="1"/>
  <c r="G28" i="1" s="1"/>
  <c r="F29" i="1"/>
  <c r="G29" i="1" s="1"/>
  <c r="F30" i="1"/>
  <c r="G30" i="1" s="1"/>
  <c r="F31" i="1"/>
  <c r="G31" i="1" s="1"/>
  <c r="F33" i="1"/>
  <c r="G33" i="1" s="1"/>
  <c r="G34" i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5" i="1"/>
  <c r="G45" i="1" s="1"/>
  <c r="F47" i="1"/>
  <c r="G47" i="1" s="1"/>
  <c r="F48" i="1"/>
  <c r="G48" i="1" s="1"/>
  <c r="F49" i="1"/>
  <c r="G49" i="1" s="1"/>
  <c r="F50" i="1"/>
  <c r="G50" i="1" s="1"/>
  <c r="F51" i="1"/>
  <c r="G51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3" i="1"/>
  <c r="G63" i="1" s="1"/>
  <c r="F64" i="1"/>
  <c r="G64" i="1" s="1"/>
  <c r="F65" i="1"/>
  <c r="G65" i="1" s="1"/>
  <c r="F67" i="1"/>
  <c r="G67" i="1" s="1"/>
  <c r="F68" i="1"/>
  <c r="G68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7" i="1"/>
  <c r="G77" i="1" s="1"/>
  <c r="F78" i="1"/>
  <c r="G78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9" i="1"/>
  <c r="G89" i="1" s="1"/>
  <c r="F90" i="1"/>
  <c r="G90" i="1" s="1"/>
  <c r="F91" i="1"/>
  <c r="G91" i="1" s="1"/>
  <c r="G92" i="1"/>
  <c r="F93" i="1"/>
  <c r="G93" i="1" s="1"/>
  <c r="F95" i="1"/>
  <c r="G95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7" i="1"/>
  <c r="G107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7" i="1"/>
  <c r="G127" i="1" s="1"/>
  <c r="F129" i="1"/>
  <c r="G129" i="1" s="1"/>
  <c r="F130" i="1"/>
  <c r="G130" i="1" s="1"/>
  <c r="F131" i="1"/>
  <c r="G131" i="1" s="1"/>
  <c r="F132" i="1"/>
  <c r="G132" i="1" s="1"/>
  <c r="F133" i="1"/>
  <c r="G133" i="1" s="1"/>
  <c r="F136" i="1"/>
  <c r="G136" i="1" s="1"/>
  <c r="F137" i="1"/>
  <c r="G137" i="1" s="1"/>
  <c r="F139" i="1"/>
  <c r="G139" i="1" s="1"/>
  <c r="F140" i="1"/>
  <c r="G140" i="1" s="1"/>
  <c r="F141" i="1"/>
  <c r="G141" i="1" s="1"/>
  <c r="F142" i="1"/>
  <c r="G142" i="1" s="1"/>
  <c r="F143" i="1"/>
  <c r="G143" i="1" s="1"/>
  <c r="F145" i="1"/>
  <c r="G145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8" i="1"/>
  <c r="G158" i="1" s="1"/>
  <c r="F159" i="1"/>
  <c r="G159" i="1" s="1"/>
  <c r="F160" i="1"/>
  <c r="G160" i="1" s="1"/>
  <c r="F162" i="1"/>
  <c r="G162" i="1" s="1"/>
  <c r="F163" i="1"/>
  <c r="G163" i="1" s="1"/>
  <c r="F165" i="1"/>
  <c r="G165" i="1" s="1"/>
  <c r="F166" i="1"/>
  <c r="G166" i="1" s="1"/>
  <c r="F167" i="1"/>
  <c r="G167" i="1" s="1"/>
  <c r="F168" i="1"/>
  <c r="G168" i="1" s="1"/>
  <c r="F170" i="1"/>
  <c r="G170" i="1" s="1"/>
  <c r="F171" i="1"/>
  <c r="G171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5" i="1"/>
  <c r="G185" i="1" s="1"/>
  <c r="F186" i="1"/>
  <c r="G186" i="1" s="1"/>
  <c r="F188" i="1"/>
  <c r="G188" i="1" s="1"/>
  <c r="F189" i="1"/>
  <c r="G189" i="1" s="1"/>
  <c r="F190" i="1"/>
  <c r="G190" i="1" s="1"/>
  <c r="F192" i="1"/>
  <c r="G192" i="1" s="1"/>
  <c r="F193" i="1"/>
  <c r="G193" i="1" s="1"/>
  <c r="F194" i="1"/>
  <c r="G194" i="1" s="1"/>
  <c r="F195" i="1"/>
  <c r="G195" i="1" s="1"/>
  <c r="F197" i="1"/>
  <c r="G197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8" i="1"/>
  <c r="G208" i="1" s="1"/>
  <c r="F209" i="1"/>
  <c r="G209" i="1" s="1"/>
  <c r="F213" i="1"/>
  <c r="G213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7" i="1"/>
  <c r="G227" i="1" s="1"/>
  <c r="F228" i="1"/>
  <c r="G228" i="1" s="1"/>
  <c r="F229" i="1"/>
  <c r="G229" i="1" s="1"/>
  <c r="F230" i="1"/>
  <c r="G230" i="1" s="1"/>
  <c r="F231" i="1"/>
  <c r="G231" i="1" s="1"/>
  <c r="F233" i="1"/>
  <c r="G233" i="1" s="1"/>
  <c r="F234" i="1"/>
  <c r="G234" i="1" s="1"/>
  <c r="F235" i="1"/>
  <c r="G235" i="1" s="1"/>
  <c r="F237" i="1"/>
  <c r="G237" i="1" s="1"/>
  <c r="F238" i="1"/>
  <c r="G238" i="1" s="1"/>
  <c r="F240" i="1"/>
  <c r="G240" i="1" s="1"/>
  <c r="F242" i="1"/>
  <c r="G242" i="1" s="1"/>
  <c r="F245" i="1"/>
  <c r="G245" i="1" s="1"/>
  <c r="F246" i="1"/>
  <c r="G246" i="1" s="1"/>
  <c r="F249" i="1"/>
  <c r="G249" i="1" s="1"/>
  <c r="F250" i="1"/>
  <c r="G250" i="1" s="1"/>
  <c r="F251" i="1"/>
  <c r="G251" i="1" s="1"/>
  <c r="F252" i="1"/>
  <c r="G252" i="1" s="1"/>
  <c r="F377" i="1"/>
  <c r="G377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G261" i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4" i="1"/>
  <c r="G274" i="1" s="1"/>
  <c r="F275" i="1"/>
  <c r="G275" i="1" s="1"/>
  <c r="F276" i="1"/>
  <c r="G276" i="1" s="1"/>
  <c r="F277" i="1"/>
  <c r="G277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1" i="1"/>
  <c r="G301" i="1" s="1"/>
  <c r="F303" i="1"/>
  <c r="G303" i="1" s="1"/>
  <c r="F306" i="1"/>
  <c r="G306" i="1" s="1"/>
  <c r="F308" i="1"/>
  <c r="G308" i="1" s="1"/>
  <c r="F309" i="1"/>
  <c r="G309" i="1" s="1"/>
  <c r="F310" i="1"/>
  <c r="G310" i="1" s="1"/>
  <c r="F312" i="1"/>
  <c r="G312" i="1" s="1"/>
  <c r="F313" i="1"/>
  <c r="G313" i="1" s="1"/>
  <c r="F314" i="1"/>
  <c r="G314" i="1" s="1"/>
  <c r="F315" i="1"/>
  <c r="G315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G325" i="1" s="1"/>
  <c r="F326" i="1"/>
  <c r="G326" i="1" s="1"/>
  <c r="F327" i="1"/>
  <c r="G327" i="1" s="1"/>
  <c r="F328" i="1"/>
  <c r="G328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40" i="1"/>
  <c r="G340" i="1" s="1"/>
  <c r="F341" i="1"/>
  <c r="G341" i="1" s="1"/>
  <c r="F342" i="1"/>
  <c r="G342" i="1" s="1"/>
  <c r="G343" i="1"/>
  <c r="F346" i="1"/>
  <c r="G346" i="1" s="1"/>
  <c r="F348" i="1"/>
  <c r="G348" i="1" s="1"/>
  <c r="F349" i="1"/>
  <c r="G349" i="1" s="1"/>
  <c r="F351" i="1"/>
  <c r="G351" i="1" s="1"/>
  <c r="G352" i="1"/>
  <c r="F353" i="1"/>
  <c r="G353" i="1" s="1"/>
  <c r="F354" i="1"/>
  <c r="G354" i="1" s="1"/>
  <c r="F355" i="1"/>
  <c r="G355" i="1" s="1"/>
  <c r="F356" i="1"/>
  <c r="G356" i="1" s="1"/>
  <c r="F359" i="1"/>
  <c r="G359" i="1" s="1"/>
  <c r="F360" i="1"/>
  <c r="G360" i="1" s="1"/>
  <c r="F361" i="1"/>
  <c r="G361" i="1" s="1"/>
  <c r="F363" i="1"/>
  <c r="G363" i="1" s="1"/>
  <c r="F364" i="1"/>
  <c r="G364" i="1" s="1"/>
  <c r="F365" i="1"/>
  <c r="G365" i="1" s="1"/>
  <c r="F366" i="1"/>
  <c r="G366" i="1" s="1"/>
  <c r="F368" i="1"/>
  <c r="G368" i="1" s="1"/>
  <c r="F369" i="1"/>
  <c r="G369" i="1" s="1"/>
  <c r="F433" i="1"/>
  <c r="G433" i="1" s="1"/>
  <c r="F370" i="1"/>
  <c r="G370" i="1" s="1"/>
  <c r="F371" i="1"/>
  <c r="G371" i="1" s="1"/>
  <c r="F372" i="1"/>
  <c r="G372" i="1" s="1"/>
  <c r="F373" i="1"/>
  <c r="G373" i="1" s="1"/>
  <c r="F374" i="1"/>
  <c r="G374" i="1" s="1"/>
  <c r="F572" i="1"/>
  <c r="G572" i="1" s="1"/>
  <c r="F378" i="1"/>
  <c r="G378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5" i="1"/>
  <c r="G405" i="1" s="1"/>
  <c r="F409" i="1"/>
  <c r="G409" i="1" s="1"/>
  <c r="F410" i="1"/>
  <c r="G410" i="1" s="1"/>
  <c r="F412" i="1"/>
  <c r="G412" i="1" s="1"/>
  <c r="F414" i="1"/>
  <c r="G414" i="1" s="1"/>
  <c r="F415" i="1"/>
  <c r="G415" i="1" s="1"/>
  <c r="F417" i="1"/>
  <c r="G417" i="1" s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30" i="1"/>
  <c r="G430" i="1" s="1"/>
  <c r="F431" i="1"/>
  <c r="G431" i="1" s="1"/>
  <c r="F434" i="1"/>
  <c r="G434" i="1" s="1"/>
  <c r="F436" i="1"/>
  <c r="G436" i="1" s="1"/>
  <c r="F438" i="1"/>
  <c r="G438" i="1" s="1"/>
  <c r="F439" i="1"/>
  <c r="G439" i="1" s="1"/>
  <c r="F440" i="1"/>
  <c r="G440" i="1" s="1"/>
  <c r="F444" i="1"/>
  <c r="G444" i="1" s="1"/>
  <c r="F445" i="1"/>
  <c r="G445" i="1" s="1"/>
  <c r="F446" i="1"/>
  <c r="G446" i="1" s="1"/>
  <c r="F447" i="1"/>
  <c r="G447" i="1" s="1"/>
  <c r="F448" i="1"/>
  <c r="G448" i="1" s="1"/>
  <c r="F207" i="1"/>
  <c r="G207" i="1" s="1"/>
  <c r="F450" i="1"/>
  <c r="G450" i="1" s="1"/>
  <c r="F451" i="1"/>
  <c r="G451" i="1" s="1"/>
  <c r="F452" i="1"/>
  <c r="G452" i="1" s="1"/>
  <c r="F453" i="1"/>
  <c r="G453" i="1" s="1"/>
  <c r="F455" i="1"/>
  <c r="G455" i="1" s="1"/>
  <c r="F456" i="1"/>
  <c r="G456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9" i="1"/>
  <c r="G469" i="1" s="1"/>
  <c r="F470" i="1"/>
  <c r="G470" i="1" s="1"/>
  <c r="F472" i="1"/>
  <c r="G472" i="1" s="1"/>
  <c r="F473" i="1"/>
  <c r="G473" i="1" s="1"/>
  <c r="F474" i="1"/>
  <c r="G474" i="1" s="1"/>
  <c r="F475" i="1"/>
  <c r="G475" i="1" s="1"/>
  <c r="F477" i="1"/>
  <c r="G477" i="1" s="1"/>
  <c r="F478" i="1"/>
  <c r="G478" i="1" s="1"/>
  <c r="F481" i="1"/>
  <c r="G481" i="1" s="1"/>
  <c r="F484" i="1"/>
  <c r="G484" i="1" s="1"/>
  <c r="F479" i="1"/>
  <c r="G479" i="1" s="1"/>
  <c r="F485" i="1"/>
  <c r="G485" i="1" s="1"/>
  <c r="F487" i="1"/>
  <c r="G487" i="1" s="1"/>
  <c r="F488" i="1"/>
  <c r="G488" i="1" s="1"/>
  <c r="F489" i="1"/>
  <c r="G489" i="1" s="1"/>
  <c r="F490" i="1"/>
  <c r="G490" i="1" s="1"/>
  <c r="F492" i="1"/>
  <c r="G492" i="1" s="1"/>
  <c r="F493" i="1"/>
  <c r="G493" i="1" s="1"/>
  <c r="F494" i="1"/>
  <c r="G494" i="1" s="1"/>
  <c r="F495" i="1"/>
  <c r="G495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6" i="1"/>
  <c r="G506" i="1" s="1"/>
  <c r="F507" i="1"/>
  <c r="G507" i="1" s="1"/>
  <c r="F508" i="1"/>
  <c r="G508" i="1" s="1"/>
  <c r="F509" i="1"/>
  <c r="G509" i="1" s="1"/>
  <c r="F511" i="1"/>
  <c r="G511" i="1" s="1"/>
  <c r="F512" i="1"/>
  <c r="G512" i="1" s="1"/>
  <c r="F514" i="1"/>
  <c r="G514" i="1" s="1"/>
  <c r="F515" i="1"/>
  <c r="G515" i="1" s="1"/>
  <c r="F518" i="1"/>
  <c r="G518" i="1" s="1"/>
  <c r="F519" i="1"/>
  <c r="G519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3" i="1"/>
  <c r="G533" i="1" s="1"/>
  <c r="F535" i="1"/>
  <c r="G535" i="1" s="1"/>
  <c r="F536" i="1"/>
  <c r="G536" i="1" s="1"/>
  <c r="F537" i="1"/>
  <c r="G537" i="1" s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6" i="1"/>
  <c r="G546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85" i="1"/>
  <c r="G585" i="1" s="1"/>
  <c r="F555" i="1"/>
  <c r="G555" i="1" s="1"/>
  <c r="F556" i="1"/>
  <c r="G556" i="1" s="1"/>
  <c r="F557" i="1"/>
  <c r="G557" i="1" s="1"/>
  <c r="F559" i="1"/>
  <c r="G559" i="1" s="1"/>
  <c r="F560" i="1"/>
  <c r="G560" i="1" s="1"/>
  <c r="F561" i="1"/>
  <c r="G561" i="1" s="1"/>
  <c r="F562" i="1"/>
  <c r="G562" i="1" s="1"/>
  <c r="F563" i="1"/>
  <c r="G563" i="1" s="1"/>
  <c r="F565" i="1"/>
  <c r="G565" i="1" s="1"/>
  <c r="F566" i="1"/>
  <c r="G566" i="1" s="1"/>
  <c r="F568" i="1"/>
  <c r="G568" i="1" s="1"/>
  <c r="F569" i="1"/>
  <c r="G569" i="1" s="1"/>
  <c r="F570" i="1"/>
  <c r="G570" i="1" s="1"/>
  <c r="F571" i="1"/>
  <c r="G571" i="1" s="1"/>
  <c r="F573" i="1"/>
  <c r="G573" i="1" s="1"/>
  <c r="F574" i="1"/>
  <c r="G574" i="1" s="1"/>
  <c r="F575" i="1"/>
  <c r="G575" i="1" s="1"/>
  <c r="F576" i="1"/>
  <c r="G576" i="1" s="1"/>
  <c r="F577" i="1"/>
  <c r="G577" i="1" s="1"/>
  <c r="F578" i="1"/>
  <c r="G578" i="1" s="1"/>
  <c r="F579" i="1"/>
  <c r="G579" i="1" s="1"/>
  <c r="F580" i="1"/>
  <c r="G580" i="1" s="1"/>
  <c r="F581" i="1"/>
  <c r="G581" i="1" s="1"/>
  <c r="F582" i="1"/>
  <c r="G582" i="1" s="1"/>
  <c r="G584" i="1"/>
  <c r="F586" i="1"/>
  <c r="G586" i="1" s="1"/>
  <c r="F587" i="1"/>
  <c r="G587" i="1" s="1"/>
  <c r="F588" i="1"/>
  <c r="G588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7" i="1"/>
  <c r="G597" i="1" s="1"/>
  <c r="F599" i="1"/>
  <c r="G599" i="1" s="1"/>
  <c r="F600" i="1"/>
  <c r="G600" i="1" s="1"/>
  <c r="F605" i="1"/>
  <c r="G605" i="1" s="1"/>
  <c r="F606" i="1"/>
  <c r="G606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8" i="1"/>
  <c r="G618" i="1" s="1"/>
  <c r="F619" i="1"/>
  <c r="G619" i="1" s="1"/>
  <c r="F620" i="1"/>
  <c r="G620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9" i="1"/>
  <c r="G629" i="1" s="1"/>
  <c r="F630" i="1"/>
  <c r="G630" i="1" s="1"/>
  <c r="F631" i="1"/>
  <c r="G631" i="1" s="1"/>
  <c r="F632" i="1"/>
  <c r="G632" i="1" s="1"/>
  <c r="F634" i="1"/>
  <c r="G634" i="1" s="1"/>
  <c r="F635" i="1"/>
  <c r="G635" i="1" s="1"/>
  <c r="F636" i="1"/>
  <c r="G636" i="1" s="1"/>
  <c r="F637" i="1"/>
  <c r="G637" i="1" s="1"/>
  <c r="F638" i="1"/>
  <c r="G638" i="1" s="1"/>
  <c r="F639" i="1"/>
  <c r="G639" i="1" s="1"/>
  <c r="F640" i="1"/>
  <c r="G640" i="1" s="1"/>
  <c r="F641" i="1"/>
  <c r="G641" i="1" s="1"/>
  <c r="F642" i="1"/>
  <c r="G642" i="1" s="1"/>
  <c r="F644" i="1"/>
  <c r="G644" i="1" s="1"/>
  <c r="F645" i="1"/>
  <c r="G645" i="1" s="1"/>
  <c r="F648" i="1"/>
  <c r="G648" i="1" s="1"/>
  <c r="F649" i="1"/>
  <c r="G649" i="1" s="1"/>
  <c r="F650" i="1"/>
  <c r="G650" i="1" s="1"/>
  <c r="G21" i="1"/>
  <c r="F23" i="1" l="1"/>
  <c r="G23" i="1" s="1"/>
  <c r="F8" i="1"/>
  <c r="G8" i="1" s="1"/>
  <c r="F5" i="1"/>
  <c r="G5" i="1" s="1"/>
  <c r="L609" i="1"/>
  <c r="K609" i="1"/>
  <c r="J609" i="1"/>
  <c r="L529" i="1"/>
  <c r="K529" i="1"/>
  <c r="J529" i="1"/>
  <c r="F10" i="1"/>
  <c r="G10" i="1" s="1"/>
  <c r="F19" i="1"/>
  <c r="G19" i="1" s="1"/>
  <c r="L315" i="1"/>
  <c r="K315" i="1"/>
  <c r="J315" i="1"/>
  <c r="F18" i="1"/>
  <c r="G18" i="1" s="1"/>
  <c r="F13" i="1"/>
  <c r="G13" i="1" s="1"/>
  <c r="F2" i="1"/>
  <c r="G2" i="1" s="1"/>
  <c r="L327" i="1" l="1"/>
  <c r="K327" i="1"/>
  <c r="J327" i="1"/>
  <c r="I327" i="1"/>
  <c r="F14" i="1"/>
  <c r="G14" i="1" s="1"/>
  <c r="K310" i="1" l="1"/>
  <c r="J310" i="1"/>
  <c r="K162" i="1"/>
  <c r="J162" i="1"/>
  <c r="F6" i="1" l="1"/>
  <c r="G6" i="1" s="1"/>
  <c r="F7" i="1"/>
  <c r="G7" i="1" s="1"/>
  <c r="F4" i="1" l="1"/>
  <c r="G4" i="1" s="1"/>
  <c r="I133" i="1" l="1"/>
  <c r="F9" i="1" l="1"/>
  <c r="G9" i="1" s="1"/>
  <c r="F26" i="1" l="1"/>
  <c r="G26" i="1" s="1"/>
  <c r="L121" i="1" l="1"/>
  <c r="K121" i="1"/>
  <c r="J121" i="1"/>
  <c r="L74" i="1"/>
  <c r="K74" i="1"/>
  <c r="J74" i="1"/>
  <c r="L60" i="1"/>
  <c r="K60" i="1"/>
  <c r="J60" i="1"/>
  <c r="H613" i="1"/>
  <c r="K613" i="1"/>
  <c r="L563" i="1"/>
  <c r="K563" i="1"/>
  <c r="J563" i="1"/>
  <c r="I563" i="1"/>
  <c r="L546" i="1"/>
  <c r="K546" i="1"/>
  <c r="J546" i="1"/>
  <c r="I546" i="1"/>
  <c r="K338" i="1"/>
  <c r="L253" i="1"/>
  <c r="K253" i="1"/>
  <c r="J253" i="1"/>
  <c r="L147" i="1"/>
  <c r="K147" i="1"/>
  <c r="J147" i="1"/>
  <c r="I147" i="1"/>
  <c r="H147" i="1"/>
  <c r="L133" i="1"/>
  <c r="K133" i="1"/>
  <c r="J133" i="1"/>
  <c r="L84" i="1" l="1"/>
  <c r="K84" i="1"/>
  <c r="J84" i="1"/>
  <c r="L68" i="1"/>
  <c r="K68" i="1"/>
  <c r="J68" i="1"/>
  <c r="I68" i="1"/>
  <c r="L369" i="1" l="1"/>
  <c r="K369" i="1"/>
  <c r="J369" i="1"/>
  <c r="F20" i="1" l="1"/>
  <c r="G20" i="1" s="1"/>
  <c r="F11" i="1" l="1"/>
  <c r="G11" i="1" s="1"/>
  <c r="H593" i="1" l="1"/>
  <c r="F22" i="1" l="1"/>
  <c r="G22" i="1" s="1"/>
  <c r="F12" i="1"/>
  <c r="G12" i="1" s="1"/>
  <c r="K38" i="1"/>
  <c r="I511" i="1" l="1"/>
  <c r="L623" i="1"/>
  <c r="K623" i="1"/>
  <c r="J623" i="1"/>
  <c r="I623" i="1"/>
  <c r="L521" i="1"/>
  <c r="K521" i="1"/>
  <c r="J521" i="1"/>
  <c r="I521" i="1"/>
  <c r="H521" i="1"/>
  <c r="L460" i="1"/>
  <c r="K460" i="1"/>
  <c r="J460" i="1"/>
  <c r="L383" i="1"/>
  <c r="K383" i="1"/>
  <c r="J383" i="1"/>
  <c r="I383" i="1"/>
  <c r="L229" i="1"/>
  <c r="K229" i="1"/>
  <c r="J229" i="1"/>
  <c r="K27" i="1"/>
  <c r="L610" i="1" l="1"/>
  <c r="K610" i="1"/>
  <c r="J610" i="1"/>
  <c r="L611" i="1"/>
  <c r="K611" i="1"/>
  <c r="J611" i="1"/>
  <c r="K156" i="1"/>
  <c r="J156" i="1"/>
  <c r="K337" i="1"/>
  <c r="J337" i="1"/>
  <c r="L189" i="1"/>
  <c r="K189" i="1"/>
  <c r="J189" i="1"/>
  <c r="I189" i="1"/>
  <c r="K188" i="1"/>
  <c r="L176" i="1"/>
  <c r="K176" i="1"/>
  <c r="J176" i="1"/>
  <c r="L117" i="1"/>
  <c r="J117" i="1"/>
  <c r="I117" i="1"/>
  <c r="F3" i="1" l="1"/>
  <c r="G3" i="1" s="1"/>
  <c r="F27" i="1" l="1"/>
  <c r="G27" i="1" s="1"/>
</calcChain>
</file>

<file path=xl/sharedStrings.xml><?xml version="1.0" encoding="utf-8"?>
<sst xmlns="http://schemas.openxmlformats.org/spreadsheetml/2006/main" count="4120" uniqueCount="2134">
  <si>
    <t>Name (Last, First)</t>
  </si>
  <si>
    <t>Date CE Certified</t>
  </si>
  <si>
    <t>Date NEPA Certified</t>
  </si>
  <si>
    <t>Date Recertified</t>
  </si>
  <si>
    <t>Date Certification Expires</t>
  </si>
  <si>
    <t>Expired?</t>
  </si>
  <si>
    <t>Agency</t>
  </si>
  <si>
    <t>Street Address</t>
  </si>
  <si>
    <t>City</t>
  </si>
  <si>
    <t>State</t>
  </si>
  <si>
    <t>Zip Code</t>
  </si>
  <si>
    <t>Telephone</t>
  </si>
  <si>
    <t>E-mail</t>
  </si>
  <si>
    <t>Abbott, Cameron</t>
  </si>
  <si>
    <t>AP Engineering &amp; Consulting</t>
  </si>
  <si>
    <t>6135 West 400 North</t>
  </si>
  <si>
    <t>Greenfield</t>
  </si>
  <si>
    <t>IN</t>
  </si>
  <si>
    <t>317-436-7529</t>
  </si>
  <si>
    <t>cabbott@apecindy.com</t>
  </si>
  <si>
    <t>Aberra, Achalew</t>
  </si>
  <si>
    <t>INDOT-Central Office</t>
  </si>
  <si>
    <t>100 North Senate Avenue</t>
  </si>
  <si>
    <t>Indianapolis</t>
  </si>
  <si>
    <t>317-454-1419</t>
  </si>
  <si>
    <t>AABerra@indot.in.gov</t>
  </si>
  <si>
    <t>Adams, Derek</t>
  </si>
  <si>
    <t>Lochner</t>
  </si>
  <si>
    <t>1040 Monarch Street Suite 300</t>
  </si>
  <si>
    <t>Lexington</t>
  </si>
  <si>
    <t>Ky</t>
  </si>
  <si>
    <t>859-224-4476</t>
  </si>
  <si>
    <t>dadams@hwlochner.com</t>
  </si>
  <si>
    <t>Adams, Julina</t>
  </si>
  <si>
    <t>INDOT-LaPorte</t>
  </si>
  <si>
    <t>315 E. Boyd Blvd.</t>
  </si>
  <si>
    <t>LaPorte</t>
  </si>
  <si>
    <t>219-336-4215</t>
  </si>
  <si>
    <t>JuAdams1@indot.IN.gov</t>
  </si>
  <si>
    <t>Ahmed, Arshad</t>
  </si>
  <si>
    <t>INDOT-Crawfordsville</t>
  </si>
  <si>
    <t>41 W.300 N.</t>
  </si>
  <si>
    <t>Crawfordsville</t>
  </si>
  <si>
    <t>765-361-5258</t>
  </si>
  <si>
    <t>aahmed@indot.in.gov</t>
  </si>
  <si>
    <t>Ahrenholtz, Kent</t>
  </si>
  <si>
    <t>Kaskaskia Engineering Group, LLC</t>
  </si>
  <si>
    <t>323 Main Street Suite E</t>
  </si>
  <si>
    <t>Evansville</t>
  </si>
  <si>
    <t>812-455-1116</t>
  </si>
  <si>
    <t>kahrenholtz@kaskakiaeng.com</t>
  </si>
  <si>
    <t>Aldana, Alfonso</t>
  </si>
  <si>
    <t>Crane Environmental Services</t>
  </si>
  <si>
    <t>4209 Highway 41 North Suite 24</t>
  </si>
  <si>
    <t>alfonso@crane-es.com</t>
  </si>
  <si>
    <t>Aldridge, Mathew</t>
  </si>
  <si>
    <t>Burgess &amp; Niple, Inc.</t>
  </si>
  <si>
    <t>251 N. Illinois Str, Ste 920</t>
  </si>
  <si>
    <t>317-237-2760</t>
  </si>
  <si>
    <t>Mathew.Aldridge@burgessniple.com</t>
  </si>
  <si>
    <t>Alexander, Dawn</t>
  </si>
  <si>
    <t>463-245-7861</t>
  </si>
  <si>
    <t>DaAlexander@indot.IN.gov</t>
  </si>
  <si>
    <t>Alexander, Kelyn</t>
  </si>
  <si>
    <t>317-519-7759</t>
  </si>
  <si>
    <t>Kalexander3@indot.in.gov</t>
  </si>
  <si>
    <t>Ammerman, Caroline</t>
  </si>
  <si>
    <t>Stantec Consulting Services</t>
  </si>
  <si>
    <t>11687 Lebanon Road</t>
  </si>
  <si>
    <t>Cincinnati</t>
  </si>
  <si>
    <t>OH</t>
  </si>
  <si>
    <t>513-619-6454</t>
  </si>
  <si>
    <t>Caroline.Ammerman@stantec.com</t>
  </si>
  <si>
    <t>Anderson, Courtney</t>
  </si>
  <si>
    <t>Ciorba Group, Inc.</t>
  </si>
  <si>
    <t>8725 W. Higgins Rd, Suite 600</t>
  </si>
  <si>
    <t>Chicago</t>
  </si>
  <si>
    <t>IL</t>
  </si>
  <si>
    <t>773-355-2980</t>
  </si>
  <si>
    <t>canderson@ciorba.com</t>
  </si>
  <si>
    <t>Anderson, Robert</t>
  </si>
  <si>
    <t>American Structurepoint, Inc.</t>
  </si>
  <si>
    <t>9025 N. River Road, Suite 200</t>
  </si>
  <si>
    <t>317-547-5580</t>
  </si>
  <si>
    <t>randerson@structurepoint.com</t>
  </si>
  <si>
    <t>Andrews, Corben</t>
  </si>
  <si>
    <t>Resolution Group</t>
  </si>
  <si>
    <t>812-369-2160</t>
  </si>
  <si>
    <t>candrews@resogrp.com</t>
  </si>
  <si>
    <t>Andries, Calvin</t>
  </si>
  <si>
    <t>H.W. Lochner</t>
  </si>
  <si>
    <t>2365 Harrodsburg Rd</t>
  </si>
  <si>
    <t>KY</t>
  </si>
  <si>
    <t>candries@hwlochner.com</t>
  </si>
  <si>
    <t>Angel, Katelynn</t>
  </si>
  <si>
    <t>INDOT-Fort Wayne</t>
  </si>
  <si>
    <t>5333 Hatfield Road</t>
  </si>
  <si>
    <t>Fort Wayne</t>
  </si>
  <si>
    <t>kangel@indot.in.gov</t>
  </si>
  <si>
    <t>Anton, Sharon</t>
  </si>
  <si>
    <t>HNTB Corporation</t>
  </si>
  <si>
    <t>111 Monument Circle Suite 1200</t>
  </si>
  <si>
    <t>317-917-5275</t>
  </si>
  <si>
    <t>santon@hntb.com</t>
  </si>
  <si>
    <t>Arnold, Karen</t>
  </si>
  <si>
    <t>KArnold2@indot.IN.gov</t>
  </si>
  <si>
    <t>Arroyo-Monroe, April</t>
  </si>
  <si>
    <t>208 E. Main St</t>
  </si>
  <si>
    <t>Belleville</t>
  </si>
  <si>
    <t xml:space="preserve">618-233-5877 </t>
  </si>
  <si>
    <t>april@kaskaskiaeng.com</t>
  </si>
  <si>
    <t>Asadpour, Robabeh</t>
  </si>
  <si>
    <t>rasadpour@indot.in.gov</t>
  </si>
  <si>
    <t>Asbury, Caleb</t>
  </si>
  <si>
    <t>Davey Resource Group</t>
  </si>
  <si>
    <t>5641 W. 73rd St.</t>
  </si>
  <si>
    <t>317-558-8545</t>
  </si>
  <si>
    <t>Caleb.asbury@davey.com</t>
  </si>
  <si>
    <t>Babb, Elizabeth</t>
  </si>
  <si>
    <t xml:space="preserve">Benton County </t>
  </si>
  <si>
    <t>1101 E Lingle Ave</t>
  </si>
  <si>
    <t>Fowler</t>
  </si>
  <si>
    <t>ebabb@bentoncounty.in.gov</t>
  </si>
  <si>
    <t xml:space="preserve">Babu, Paul </t>
  </si>
  <si>
    <t>SJCA Inc.</t>
  </si>
  <si>
    <t>9102 N Meridian St #200</t>
  </si>
  <si>
    <t>pbabu@sjcainc.com</t>
  </si>
  <si>
    <t>Baird, Cole</t>
  </si>
  <si>
    <t>Patriot Engineering &amp; Environmental Inc</t>
  </si>
  <si>
    <t>6150 E 75th St</t>
  </si>
  <si>
    <t>colebaird64@yahoo.com</t>
  </si>
  <si>
    <t>Baker, Mindy</t>
  </si>
  <si>
    <t>INDOT-Seymour</t>
  </si>
  <si>
    <t>185 Agrico Lane</t>
  </si>
  <si>
    <t>Seymour</t>
  </si>
  <si>
    <t>812-521-3746</t>
  </si>
  <si>
    <t>mbaker2@indot.in.gov</t>
  </si>
  <si>
    <t>Baker, Rachele</t>
  </si>
  <si>
    <t>Little River Consultants</t>
  </si>
  <si>
    <t>9675 South CR 100 E</t>
  </si>
  <si>
    <t>Clayton</t>
  </si>
  <si>
    <t>317-702-7291</t>
  </si>
  <si>
    <t>rachele@littleriverconsultants.com</t>
  </si>
  <si>
    <t>Balaba, Paul</t>
  </si>
  <si>
    <t>41 W 300 N</t>
  </si>
  <si>
    <t>765-361-5215</t>
  </si>
  <si>
    <t>pbalaba@indot.in.gov</t>
  </si>
  <si>
    <t>Bales, Ron</t>
  </si>
  <si>
    <t>INDOT-Greenfield</t>
  </si>
  <si>
    <t>32 S Broadway St</t>
  </si>
  <si>
    <t>rbales@indot.in.gov</t>
  </si>
  <si>
    <t>Ball, Alan</t>
  </si>
  <si>
    <t>VS Engineering</t>
  </si>
  <si>
    <t>4275 North High School Road</t>
  </si>
  <si>
    <t>317-293-3542</t>
  </si>
  <si>
    <t>aball@vsengineering.com</t>
  </si>
  <si>
    <t>Barletta, Molly</t>
  </si>
  <si>
    <t>Garver LLC</t>
  </si>
  <si>
    <t>314-910-2642</t>
  </si>
  <si>
    <t>MABarletta@GarverUSA.com</t>
  </si>
  <si>
    <t>Barnes, Tracy L</t>
  </si>
  <si>
    <t>317-607-4958</t>
  </si>
  <si>
    <t>trabarnes@indot.in.gov</t>
  </si>
  <si>
    <t>Bartletti, Joseph (Joe)</t>
  </si>
  <si>
    <t>Lochmueller Group</t>
  </si>
  <si>
    <t>319 East Madison Street, Suite 2E</t>
  </si>
  <si>
    <t>Springfield</t>
  </si>
  <si>
    <t>224-588-3702</t>
  </si>
  <si>
    <t>jbartletti@lochgroup.com</t>
  </si>
  <si>
    <t>Bartolo, John</t>
  </si>
  <si>
    <t>John.B@crane-es.com</t>
  </si>
  <si>
    <t>Basham, Jenna</t>
  </si>
  <si>
    <t>Jenna@crane-es.com</t>
  </si>
  <si>
    <t>Bass, Jenny</t>
  </si>
  <si>
    <t>jbass@indot.in.gov</t>
  </si>
  <si>
    <t>Batta, Nick</t>
  </si>
  <si>
    <t>Crawford, Murphy &amp; Tilly, Inc.</t>
  </si>
  <si>
    <t>8790 Purdue Road</t>
  </si>
  <si>
    <t>317-492-9162</t>
  </si>
  <si>
    <t>mbatta@cmtengr.com</t>
  </si>
  <si>
    <t>Beauchamp, Tomas</t>
  </si>
  <si>
    <t>317-419-0348</t>
  </si>
  <si>
    <t>TBeauchamp@indot.in.gov</t>
  </si>
  <si>
    <t>Beaupre, Samantha</t>
  </si>
  <si>
    <t>3502 Woodview Trace, Suite 150</t>
  </si>
  <si>
    <t>sbeaupre@lochgroup.com</t>
  </si>
  <si>
    <t>Beck, Jennifer</t>
  </si>
  <si>
    <t>317-232-0911</t>
  </si>
  <si>
    <t>Jbeck@Indot.in.gov</t>
  </si>
  <si>
    <t>Beck, Mark</t>
  </si>
  <si>
    <t>CrossRoad Engineers, P.C.</t>
  </si>
  <si>
    <t>3417 Sherman Drive</t>
  </si>
  <si>
    <t>BeechGrove</t>
  </si>
  <si>
    <t>317-780-1555</t>
  </si>
  <si>
    <t>mbeck@crossroadengineers.com</t>
  </si>
  <si>
    <t>Begley, William</t>
  </si>
  <si>
    <t>Hanson Professional Services Inc.</t>
  </si>
  <si>
    <t>6510 Telecom Drive, Suite 210</t>
  </si>
  <si>
    <t>317-293-9024</t>
  </si>
  <si>
    <t>wbegley@hanson-inc.com</t>
  </si>
  <si>
    <t>Bellefuil, Emma</t>
  </si>
  <si>
    <t>RQAW Corporation</t>
  </si>
  <si>
    <t>8770 North Street Suite 110</t>
  </si>
  <si>
    <t>Fishers</t>
  </si>
  <si>
    <t>Ebellefuil@rqaw.com</t>
  </si>
  <si>
    <t>Benedict, Alexina</t>
  </si>
  <si>
    <t>WSP</t>
  </si>
  <si>
    <t>115 W Washington St, Ste 1270S</t>
  </si>
  <si>
    <t>317-287-3415</t>
  </si>
  <si>
    <t>Alex.Benedict@wsp.com</t>
  </si>
  <si>
    <t>Bennett, Neal</t>
  </si>
  <si>
    <t>Butler, Fairman &amp; Seufert, Inc.</t>
  </si>
  <si>
    <t>8450 Westfield Blvd, Ste 300</t>
  </si>
  <si>
    <t>317-713-4615</t>
  </si>
  <si>
    <t>nbennett@bfsengr.com</t>
  </si>
  <si>
    <t xml:space="preserve"> </t>
  </si>
  <si>
    <t>Berndsen, Keegan</t>
  </si>
  <si>
    <t>keegan.berndsen@burgessniple.com</t>
  </si>
  <si>
    <t>Bernthal, Randall</t>
  </si>
  <si>
    <t>Antero Group</t>
  </si>
  <si>
    <t>rbernthal@anterogroup.com</t>
  </si>
  <si>
    <t>Berry, Cameron</t>
  </si>
  <si>
    <t>ASC Group, Inc.</t>
  </si>
  <si>
    <t>cberry@ascgroup.net</t>
  </si>
  <si>
    <t>Biggio, Elizabeth</t>
  </si>
  <si>
    <t>Ebiggio@bfsengr.com</t>
  </si>
  <si>
    <t>Blad, Hannah</t>
  </si>
  <si>
    <t>hblad@lochgroup.com</t>
  </si>
  <si>
    <t>Blakesley, Jaime</t>
  </si>
  <si>
    <t>City of Chicago</t>
  </si>
  <si>
    <t>N/A</t>
  </si>
  <si>
    <t>Blocher, Ben</t>
  </si>
  <si>
    <t>3901 Industrial Blvd.</t>
  </si>
  <si>
    <t>463-269-2637</t>
  </si>
  <si>
    <t>ben.blocher@stantec.com</t>
  </si>
  <si>
    <t>Blum, Kaylee</t>
  </si>
  <si>
    <t>317-439-3337</t>
  </si>
  <si>
    <t>Kblum@indot.in.gov</t>
  </si>
  <si>
    <t>Bobeck, Martin</t>
  </si>
  <si>
    <t>Global Engineering &amp; land</t>
  </si>
  <si>
    <t>601 Franklin Street</t>
  </si>
  <si>
    <t>Michigan City</t>
  </si>
  <si>
    <t>1-219-707-0228</t>
  </si>
  <si>
    <t>mbobcek@global-landsurveying.com</t>
  </si>
  <si>
    <t>Bobich, Heather</t>
  </si>
  <si>
    <t>4131 Golden Eagle Drive</t>
  </si>
  <si>
    <t>317-468-8279</t>
  </si>
  <si>
    <t>heather.bobich@davey.com</t>
  </si>
  <si>
    <t>Bobinski, Nicholas</t>
  </si>
  <si>
    <t>Kapur &amp; Associates, Inc.</t>
  </si>
  <si>
    <t>7711 N Port Washington Road</t>
  </si>
  <si>
    <t>Milwaukee</t>
  </si>
  <si>
    <t>WI</t>
  </si>
  <si>
    <t>414-751-7234</t>
  </si>
  <si>
    <t>nbobinski@kapurinc.com</t>
  </si>
  <si>
    <t>Boits, Leah</t>
  </si>
  <si>
    <t>Parsons</t>
  </si>
  <si>
    <t>101 W Ohio St. Suite 2121</t>
  </si>
  <si>
    <t>317-616-1032</t>
  </si>
  <si>
    <t>leah.boits@parsons.com</t>
  </si>
  <si>
    <t>Bonds, Cinda</t>
  </si>
  <si>
    <t xml:space="preserve">102 Champion Circle </t>
  </si>
  <si>
    <t>Troy</t>
  </si>
  <si>
    <t>Mo</t>
  </si>
  <si>
    <t>812-204-5862</t>
  </si>
  <si>
    <t>Cbonds@lochgroup.com</t>
  </si>
  <si>
    <t>Bonifacio, Shannon</t>
  </si>
  <si>
    <t>7155 Shadeland Station Way, Suite 160</t>
  </si>
  <si>
    <t>928-916-3145</t>
  </si>
  <si>
    <t>sbonifacio@resogrp.com</t>
  </si>
  <si>
    <t>Boot, Kyle</t>
  </si>
  <si>
    <t>317-815-7231</t>
  </si>
  <si>
    <t>kboot@rqaw.com</t>
  </si>
  <si>
    <t>Borland, Amy</t>
  </si>
  <si>
    <t>Gray &amp; Pape, Inc.</t>
  </si>
  <si>
    <t>8902 Otis Avenue, Suite 220A</t>
  </si>
  <si>
    <t>317-756-1672</t>
  </si>
  <si>
    <t>aborland@graypape.com</t>
  </si>
  <si>
    <t>Boss, Kelsey</t>
  </si>
  <si>
    <t>6200 Vogel Rd</t>
  </si>
  <si>
    <t>812-759-4107, ext. 4107</t>
  </si>
  <si>
    <t>Kelsey.Boss@lochgroup.com</t>
  </si>
  <si>
    <t>Bourff, David</t>
  </si>
  <si>
    <t>HWC Engineering</t>
  </si>
  <si>
    <t>135 N Pennsylvania St, Ste 2800</t>
  </si>
  <si>
    <t>317-417-9187</t>
  </si>
  <si>
    <t>dbourff@hwcengineering.com</t>
  </si>
  <si>
    <t>Bowen, John</t>
  </si>
  <si>
    <t>765-361-5288</t>
  </si>
  <si>
    <t>jobowen@indot.in.gov</t>
  </si>
  <si>
    <t>Bowman, Sandra</t>
  </si>
  <si>
    <t>317-416-2509</t>
  </si>
  <si>
    <t>sbowman@indot.in.gov</t>
  </si>
  <si>
    <t>Bradfield, Jarod</t>
  </si>
  <si>
    <t>RS&amp;H</t>
  </si>
  <si>
    <t>2601 Fortune Cir E Suite 303A</t>
  </si>
  <si>
    <t>463-464-5262</t>
  </si>
  <si>
    <t>Jarod.bradfield@gmail.com</t>
  </si>
  <si>
    <t>Branigin, Susan</t>
  </si>
  <si>
    <t>317-417-1622</t>
  </si>
  <si>
    <t>sbranigin@indot.in.gov</t>
  </si>
  <si>
    <t>Brechbill, Jeff</t>
  </si>
  <si>
    <t>First Group Engineering, Inc.</t>
  </si>
  <si>
    <t>317-290-9549</t>
  </si>
  <si>
    <t>jbrechbill@firstgroupengineering.com</t>
  </si>
  <si>
    <t>Brendel, Matt</t>
  </si>
  <si>
    <t>6200 Vogel Road</t>
  </si>
  <si>
    <t>812-755-4147</t>
  </si>
  <si>
    <t>Mbrendel@lochgroup.com</t>
  </si>
  <si>
    <t>Brewington, Grace</t>
  </si>
  <si>
    <t>317-334-6806</t>
  </si>
  <si>
    <t>grace.brewington@lochgroup.com</t>
  </si>
  <si>
    <t>Brinker, Haley</t>
  </si>
  <si>
    <t>317-601-0786</t>
  </si>
  <si>
    <t>HBrinker@indot.IN.gov</t>
  </si>
  <si>
    <t>Broadwater, Austin</t>
  </si>
  <si>
    <t>317-334-6865</t>
  </si>
  <si>
    <t>Austin.Broadwater@lochgroup.com</t>
  </si>
  <si>
    <t>Brodowski, Joe</t>
  </si>
  <si>
    <t>Metric Environmental, LLC</t>
  </si>
  <si>
    <t>6958 Hillsdale Court</t>
  </si>
  <si>
    <t>josephb@metricenv.com</t>
  </si>
  <si>
    <t>Brooks, Randall</t>
  </si>
  <si>
    <t>317-815-7200</t>
  </si>
  <si>
    <t>rbrooks@rqaw.com</t>
  </si>
  <si>
    <t>Brown, Keegan</t>
  </si>
  <si>
    <t>Brown, Raymond</t>
  </si>
  <si>
    <t>Raynbrown1998@gmail.com</t>
  </si>
  <si>
    <t>Bruce, Roy</t>
  </si>
  <si>
    <t>2840 Plaza Place, Suite 202</t>
  </si>
  <si>
    <t>Raleigh</t>
  </si>
  <si>
    <t>NC</t>
  </si>
  <si>
    <t>919-571-7111</t>
  </si>
  <si>
    <t>rbruce@hwlochner.com</t>
  </si>
  <si>
    <t>Bunch, Kip</t>
  </si>
  <si>
    <t>260-399-7341</t>
  </si>
  <si>
    <t>KBunch1@indot.in.gov</t>
  </si>
  <si>
    <t>Burnett, Veronica</t>
  </si>
  <si>
    <t>812-524-3988</t>
  </si>
  <si>
    <t>vburnett@indot.in.gov</t>
  </si>
  <si>
    <t>Burns, DJ (Daniel John)</t>
  </si>
  <si>
    <t>Springfield </t>
  </si>
  <si>
    <t xml:space="preserve">DJ.Burns@lochgroup.com </t>
  </si>
  <si>
    <t>Burskey, Jacob</t>
  </si>
  <si>
    <t>317-646-2266</t>
  </si>
  <si>
    <t>jburskey@indot.in.gov</t>
  </si>
  <si>
    <t>Bushur, Jeff</t>
  </si>
  <si>
    <t>1525 S. Sixth Street</t>
  </si>
  <si>
    <t>217-747-9231</t>
  </si>
  <si>
    <t>jbushur@hanson-inc.com</t>
  </si>
  <si>
    <t>Butch, Wes</t>
  </si>
  <si>
    <t>Fishbeck</t>
  </si>
  <si>
    <t>5913 Executive Drive, Suite 100</t>
  </si>
  <si>
    <t>Lansing</t>
  </si>
  <si>
    <t>MI</t>
  </si>
  <si>
    <t>517-887-4007</t>
  </si>
  <si>
    <t xml:space="preserve">wbutch@Fishbeck.com </t>
  </si>
  <si>
    <t>Byerly, Jaime</t>
  </si>
  <si>
    <t>317-588-1798</t>
  </si>
  <si>
    <t>jbyerly@rqaw.com</t>
  </si>
  <si>
    <t>Campbell, Michael</t>
  </si>
  <si>
    <t xml:space="preserve">United Consulting </t>
  </si>
  <si>
    <t>8440 Allison Pointe Blvd., Suite 200</t>
  </si>
  <si>
    <t>317-501-0790</t>
  </si>
  <si>
    <t>mikec@ucindy.com</t>
  </si>
  <si>
    <t>Campbell, Susannah</t>
  </si>
  <si>
    <t>Bacon Farmer Workman Engineering &amp; Testing</t>
  </si>
  <si>
    <t>500 S 17th St</t>
  </si>
  <si>
    <t>Paducah</t>
  </si>
  <si>
    <t>scampbell@bfwengineers.com</t>
  </si>
  <si>
    <t>Campbell, Tom</t>
  </si>
  <si>
    <t>Tom.campbell@wsp.com</t>
  </si>
  <si>
    <t>Cape, Braydon</t>
  </si>
  <si>
    <t>Troyer Group</t>
  </si>
  <si>
    <t>3930 Edison Lakes Pkwy</t>
  </si>
  <si>
    <t>Mishawaka</t>
  </si>
  <si>
    <t>574-259-9976</t>
  </si>
  <si>
    <t>bcape@troyergroup.com</t>
  </si>
  <si>
    <t>Carleton, Erin</t>
  </si>
  <si>
    <t>812-524-3928</t>
  </si>
  <si>
    <t>ecarleton@indot.in.gov</t>
  </si>
  <si>
    <t>Carmany-George, Kari</t>
  </si>
  <si>
    <t>Carpenter, Patrick</t>
  </si>
  <si>
    <t>FHWA</t>
  </si>
  <si>
    <t>575 N. Pennsylvania</t>
  </si>
  <si>
    <t>317-226-5351</t>
  </si>
  <si>
    <t>patrick.carpenter@dot.gov</t>
  </si>
  <si>
    <t>Carr, James</t>
  </si>
  <si>
    <t>Chan</t>
  </si>
  <si>
    <t>Hydrophase</t>
  </si>
  <si>
    <t>4314 Fairhope Drive</t>
  </si>
  <si>
    <t xml:space="preserve">IN </t>
  </si>
  <si>
    <t>317-786-8915</t>
  </si>
  <si>
    <t xml:space="preserve">jcarrhydro@sbcglobal.net </t>
  </si>
  <si>
    <t>Carrington, Ryan</t>
  </si>
  <si>
    <t>DLZ Indiana LLC</t>
  </si>
  <si>
    <t>2211 East Jefferson Blvd.</t>
  </si>
  <si>
    <t>South Bend</t>
  </si>
  <si>
    <t>574-236-4400</t>
  </si>
  <si>
    <t>rcarrington@dlz.com</t>
  </si>
  <si>
    <t>Castille, Barbara</t>
  </si>
  <si>
    <t>RQAW | DCCM</t>
  </si>
  <si>
    <t>1710 Seamist Drive, Building 4</t>
  </si>
  <si>
    <t>Houston</t>
  </si>
  <si>
    <t>TX</t>
  </si>
  <si>
    <t>bcastille@dccm.com</t>
  </si>
  <si>
    <t>Castle, Susan</t>
  </si>
  <si>
    <t>317-608-2730</t>
  </si>
  <si>
    <t>susanc@metricenv.com</t>
  </si>
  <si>
    <t>Cebulski, Jarrod</t>
  </si>
  <si>
    <t>Patrick Engineering</t>
  </si>
  <si>
    <t>4970 Varsity Drive</t>
  </si>
  <si>
    <t>Lisle</t>
  </si>
  <si>
    <t>219-413-7103</t>
  </si>
  <si>
    <t>Jcebulski@patrickco.com</t>
  </si>
  <si>
    <t>Chai, Kian K</t>
  </si>
  <si>
    <t>Kapur and Associates, Inc</t>
  </si>
  <si>
    <t>kchai@kapurin.com</t>
  </si>
  <si>
    <t>Chatterton, Elana</t>
  </si>
  <si>
    <t>8440 Allison Pointe Blvd Ste. 200</t>
  </si>
  <si>
    <t>elanachatterton@comcast.net</t>
  </si>
  <si>
    <t>Christensen, Stephanie</t>
  </si>
  <si>
    <t>EMCS, Inc</t>
  </si>
  <si>
    <t>500 North 17th Avenue</t>
  </si>
  <si>
    <t>Wausau</t>
  </si>
  <si>
    <t>715-845-1081</t>
  </si>
  <si>
    <t>schristensen@emcsinc.com</t>
  </si>
  <si>
    <t>Clarridge, Austin</t>
  </si>
  <si>
    <t>8101 North High Street, Suite 150</t>
  </si>
  <si>
    <t>Columbus</t>
  </si>
  <si>
    <t>614-468-1214</t>
  </si>
  <si>
    <t>aclarridge@cmtengr.com</t>
  </si>
  <si>
    <t>Clayton, Juliana</t>
  </si>
  <si>
    <t>Cleek, Nicole</t>
  </si>
  <si>
    <t>NCleek@indot.IN.gov</t>
  </si>
  <si>
    <t>Cleveland, David</t>
  </si>
  <si>
    <t>Corradino Group, LLC</t>
  </si>
  <si>
    <t>200 South Meridian Str, Ste330</t>
  </si>
  <si>
    <t>317-417-7594</t>
  </si>
  <si>
    <t>dcleveland@corradino.com</t>
  </si>
  <si>
    <t>Conkright, Jessica</t>
  </si>
  <si>
    <t>765-361-5243</t>
  </si>
  <si>
    <t>Jconkright@indot.in.gov</t>
  </si>
  <si>
    <t>Conner, Garre</t>
  </si>
  <si>
    <t>812-598-7228</t>
  </si>
  <si>
    <t>gconner@lochgroup.com</t>
  </si>
  <si>
    <t>Conniff, Jill</t>
  </si>
  <si>
    <t>Kimley-Horn and Associates, Inc.</t>
  </si>
  <si>
    <t>500 E 96th St</t>
  </si>
  <si>
    <t>Jill.conniff@kimley-horn.com</t>
  </si>
  <si>
    <t>Connolly, Richard</t>
  </si>
  <si>
    <t>317-636-4682</t>
  </si>
  <si>
    <t>rconnolly@hntb.com</t>
  </si>
  <si>
    <t>Coombs, Amy</t>
  </si>
  <si>
    <t>9376 Castlegate Dr</t>
  </si>
  <si>
    <t>317-708-7371</t>
  </si>
  <si>
    <t>acoombs@ascgroup.net</t>
  </si>
  <si>
    <t>Coon, Matthew</t>
  </si>
  <si>
    <t>317-697-9752</t>
  </si>
  <si>
    <t>mcoon@indot.in.gov</t>
  </si>
  <si>
    <t>Copeland, Joey</t>
  </si>
  <si>
    <t>USI Consultants</t>
  </si>
  <si>
    <t>jcopeland@usiconsultants.com</t>
  </si>
  <si>
    <t>Copenhaver, Megan</t>
  </si>
  <si>
    <t>in</t>
  </si>
  <si>
    <t>meganc@metricenv.com</t>
  </si>
  <si>
    <t>Costa, Chad</t>
  </si>
  <si>
    <t>317-334-6807</t>
  </si>
  <si>
    <t>ccosta@lochgroup.com</t>
  </si>
  <si>
    <t>Crane, Josie</t>
  </si>
  <si>
    <t>765-361-5231</t>
  </si>
  <si>
    <t>JoCrane@indot.in.gov</t>
  </si>
  <si>
    <t>Crider, Andrea</t>
  </si>
  <si>
    <t>7310 Turfway Road</t>
  </si>
  <si>
    <t>Florence</t>
  </si>
  <si>
    <t>859-380-4565</t>
  </si>
  <si>
    <t>acrider@ascgroup.net</t>
  </si>
  <si>
    <t>Cross, Bryan</t>
  </si>
  <si>
    <t>224-588-3701</t>
  </si>
  <si>
    <t>bcross@lochgroup.com</t>
  </si>
  <si>
    <t>Crutchfield, Brett</t>
  </si>
  <si>
    <t>8415 E. 56 Street</t>
  </si>
  <si>
    <t>317-522-2502</t>
  </si>
  <si>
    <t>bcrutchfield@usiconsultants.com</t>
  </si>
  <si>
    <t>Cubick, Karel</t>
  </si>
  <si>
    <t>MS Consultants, Inc.</t>
  </si>
  <si>
    <t>330-258-9920 Ext. 12104</t>
  </si>
  <si>
    <t>kcubick@msconsultants.com</t>
  </si>
  <si>
    <t>Cummins, Kelly</t>
  </si>
  <si>
    <t>INDOT-Materials and Tests</t>
  </si>
  <si>
    <t>120 South Shortridge Road</t>
  </si>
  <si>
    <t>317-522-9667</t>
  </si>
  <si>
    <t>kcummins@indot.in.gov</t>
  </si>
  <si>
    <t>Cunningham, C.J.</t>
  </si>
  <si>
    <t>574-485-6270</t>
  </si>
  <si>
    <t>Curry, Jenni</t>
  </si>
  <si>
    <t>317-503-8207</t>
  </si>
  <si>
    <t>JCurry1@indot.in.gov</t>
  </si>
  <si>
    <t>Dabkowski, Joe</t>
  </si>
  <si>
    <t>jdabkowski@rqaw.com</t>
  </si>
  <si>
    <t>Daily, Kerry</t>
  </si>
  <si>
    <t>Christopher B. Burke Engineering,Ltd</t>
  </si>
  <si>
    <t>115 West Washington Street, Suite 1368 South</t>
  </si>
  <si>
    <t>317-266-8000</t>
  </si>
  <si>
    <t>kdaily@cbbel-in.com</t>
  </si>
  <si>
    <t>Dalal, Imtiyaz</t>
  </si>
  <si>
    <t>Janssen &amp; Spaans Engineering</t>
  </si>
  <si>
    <t>9120  Harrison Park Court</t>
  </si>
  <si>
    <t>317-254-9686</t>
  </si>
  <si>
    <t>idalal@jsengr.com</t>
  </si>
  <si>
    <t>Damiano (Kern), Alyssa</t>
  </si>
  <si>
    <t>Damm, Jason</t>
  </si>
  <si>
    <t>JasonD@metricenv.com</t>
  </si>
  <si>
    <t>Darnell, Laura</t>
  </si>
  <si>
    <t>2456 Fortune Drive, Suite 105</t>
  </si>
  <si>
    <t>ldarness@bfwengineers.com</t>
  </si>
  <si>
    <t>Darrah, Taylor</t>
  </si>
  <si>
    <t>317-467-3915</t>
  </si>
  <si>
    <t>Tdarrah@indot.in.gov</t>
  </si>
  <si>
    <t>Davidson, Bronte</t>
  </si>
  <si>
    <t>8415 E 56th St, Indianapolis, IN 46216</t>
  </si>
  <si>
    <t>bdavidson@usiconsultants.com</t>
  </si>
  <si>
    <t>Davidson, Steve</t>
  </si>
  <si>
    <t>sdavidson@structurepoint.com</t>
  </si>
  <si>
    <t>Davies, Simon</t>
  </si>
  <si>
    <t>CHA Consulting Inc.</t>
  </si>
  <si>
    <t>201 North Illinois Street, Suite 800</t>
  </si>
  <si>
    <t>317-493-3312</t>
  </si>
  <si>
    <t>sdavies@chacompanies.com</t>
  </si>
  <si>
    <t>*Took 12/2/23 Refresher (TOO LONG)</t>
  </si>
  <si>
    <t>Davis, Dariane</t>
  </si>
  <si>
    <t>dtdavis3@indot.in.gov</t>
  </si>
  <si>
    <t>Davis, Taylor</t>
  </si>
  <si>
    <t xml:space="preserve">Indianapolis, </t>
  </si>
  <si>
    <t>317-296-0308</t>
  </si>
  <si>
    <t>TaDavis1@indot.IN.gov</t>
  </si>
  <si>
    <t>Day, Nate</t>
  </si>
  <si>
    <t>Short Elliott Hendrickson, Inc.</t>
  </si>
  <si>
    <t>608-620-6185</t>
  </si>
  <si>
    <t>nday@sehinc.com</t>
  </si>
  <si>
    <t>DeBruyn, Chase Dean</t>
  </si>
  <si>
    <t>8415 E 56th St</t>
  </si>
  <si>
    <t>(317) 544-4996</t>
  </si>
  <si>
    <t>cdebruyn@usiconsultants.com</t>
  </si>
  <si>
    <t>Deckard, Cade</t>
  </si>
  <si>
    <t>cade.deckard@kimley-horn.com</t>
  </si>
  <si>
    <t>DeFelice, Dominica</t>
  </si>
  <si>
    <t>9376 Castlegate Drive</t>
  </si>
  <si>
    <t>ddefelice@ascgroup.net</t>
  </si>
  <si>
    <t>DeGraff, Shawna</t>
  </si>
  <si>
    <t>315 E Boyd Blvd</t>
  </si>
  <si>
    <t>219-214-3442</t>
  </si>
  <si>
    <t>SDegraff@indot.IN.gov</t>
  </si>
  <si>
    <t>Dehring, Stephen</t>
  </si>
  <si>
    <t>Fleis &amp; VandenBrink Engineering, Inc.</t>
  </si>
  <si>
    <t>2960 Lucerne Dr SE</t>
  </si>
  <si>
    <t>Grand Rapids</t>
  </si>
  <si>
    <t>sdehring@fveng.com</t>
  </si>
  <si>
    <t>Del Real, Monica</t>
  </si>
  <si>
    <t>monica.delreal@stantec.com</t>
  </si>
  <si>
    <t>Delp, Patrick</t>
  </si>
  <si>
    <t>Clark Dietz, Inc.</t>
  </si>
  <si>
    <t>8900 Keystone Crossing, Suite 475</t>
  </si>
  <si>
    <t>317-808-3150</t>
  </si>
  <si>
    <t>Patrick.Delp@clarkdietz.com</t>
  </si>
  <si>
    <t>Diefenbaugh, Cedric</t>
  </si>
  <si>
    <t>260-578-2797</t>
  </si>
  <si>
    <t>Cedric.Diefenbaugh@parsons.com</t>
  </si>
  <si>
    <t>DiFranco, Michael</t>
  </si>
  <si>
    <t>9102 N Meridian Street, Suite 200</t>
  </si>
  <si>
    <t>mdifranco@sjcainc.com</t>
  </si>
  <si>
    <t>Donahue, Robert</t>
  </si>
  <si>
    <t>FPBH, Inc.</t>
  </si>
  <si>
    <t xml:space="preserve">72 Henry Street St. </t>
  </si>
  <si>
    <t>North Vernon</t>
  </si>
  <si>
    <t>812-346-2045</t>
  </si>
  <si>
    <t>rdonahue@fpbhonline.com</t>
  </si>
  <si>
    <t>Downey, Caitlin</t>
  </si>
  <si>
    <t>August Mack Environmental, Inc.</t>
  </si>
  <si>
    <t>1302 N. Meridian St.</t>
  </si>
  <si>
    <t>317-916-8000</t>
  </si>
  <si>
    <t>Doyle, Sarah</t>
  </si>
  <si>
    <t>SDoyle@indot.IN.gov</t>
  </si>
  <si>
    <t>Driscoll, Aileen</t>
  </si>
  <si>
    <t>aileend@metricenv.com</t>
  </si>
  <si>
    <t>Duddleson, J. Ryan</t>
  </si>
  <si>
    <t>574-635-1338</t>
  </si>
  <si>
    <t>rduddleson@orbisec.com</t>
  </si>
  <si>
    <t>Duncan, Bailey</t>
  </si>
  <si>
    <t>Meristem LLC</t>
  </si>
  <si>
    <t>Avon</t>
  </si>
  <si>
    <t>bailey.duncan@meristem.life</t>
  </si>
  <si>
    <t>Duncan, David</t>
  </si>
  <si>
    <t>812-459-6830</t>
  </si>
  <si>
    <t>Dduncan@lochgroup.com</t>
  </si>
  <si>
    <t>DuPont, Jason</t>
  </si>
  <si>
    <t>812-479-6200</t>
  </si>
  <si>
    <t>jdupont@lochgroup.com</t>
  </si>
  <si>
    <t>Dye, David</t>
  </si>
  <si>
    <t>812-524-3723</t>
  </si>
  <si>
    <t>ddye@indot.in.gov</t>
  </si>
  <si>
    <t>Earl, Brook</t>
  </si>
  <si>
    <t>GAI Consultants, Inc.</t>
  </si>
  <si>
    <t>B.Earl@gaiconsultants.com</t>
  </si>
  <si>
    <t>Ehler, Ethan</t>
  </si>
  <si>
    <t>IDEM</t>
  </si>
  <si>
    <t>5448 E Saint Clair St</t>
  </si>
  <si>
    <t>eehler@idem.in.gov</t>
  </si>
  <si>
    <t>Ellingson, Jon</t>
  </si>
  <si>
    <t>111 Monument Circle, Suite 3500</t>
  </si>
  <si>
    <t>jellingson@cbbel-in.com</t>
  </si>
  <si>
    <t>Ellison, John</t>
  </si>
  <si>
    <t>Kieser Consulting Group</t>
  </si>
  <si>
    <t>6801 Lake Plaza Dr, Suite D-401</t>
  </si>
  <si>
    <t>317-863-8030</t>
  </si>
  <si>
    <t>johnellison.kcg@gmail.com</t>
  </si>
  <si>
    <t>Elmore (O'Brien), Summer</t>
  </si>
  <si>
    <t>CHA Companies</t>
  </si>
  <si>
    <t>201 North Illinois Street</t>
  </si>
  <si>
    <t>317-780-7182</t>
  </si>
  <si>
    <t>selmore@chacompanies.com</t>
  </si>
  <si>
    <t>Emmert, Sebastian</t>
  </si>
  <si>
    <t>sebastian.leon.emmert@gmail.com</t>
  </si>
  <si>
    <t>Engstrom, Maryssa</t>
  </si>
  <si>
    <t>Epple, Jared</t>
  </si>
  <si>
    <t>jepple@patrioteng.com</t>
  </si>
  <si>
    <t>Ervin, Brock</t>
  </si>
  <si>
    <t>bervin@indot.in.gov</t>
  </si>
  <si>
    <t>Eskin, Jack</t>
  </si>
  <si>
    <t>1 S Wacker Dr</t>
  </si>
  <si>
    <t>jeskin@hntb.com</t>
  </si>
  <si>
    <t>Etzkorn, Kaitlyn</t>
  </si>
  <si>
    <t>101 West Ohio Street, Suite 2121</t>
  </si>
  <si>
    <t>317.616.4717</t>
  </si>
  <si>
    <t>Kaitlyn.Etzkorn@parsons.com</t>
  </si>
  <si>
    <t>Everhart, Sarah</t>
  </si>
  <si>
    <t>severhart@structurepoint.com</t>
  </si>
  <si>
    <t>Ewing, Elizabeth</t>
  </si>
  <si>
    <t>Bowman</t>
  </si>
  <si>
    <t>151 Stagecoach Trail, Suite 130</t>
  </si>
  <si>
    <t>San Marcos</t>
  </si>
  <si>
    <t>512-396-2600</t>
  </si>
  <si>
    <t>eewing@bowman.com</t>
  </si>
  <si>
    <t>Fair, Terri</t>
  </si>
  <si>
    <t>317-417-1348</t>
  </si>
  <si>
    <t>tfair@indot.in.gov</t>
  </si>
  <si>
    <t>Falls, Ryan</t>
  </si>
  <si>
    <t>INDOT-Vincennes</t>
  </si>
  <si>
    <t>3650 South US Hwy 41</t>
  </si>
  <si>
    <t>Vincennes</t>
  </si>
  <si>
    <t>812-895-7326</t>
  </si>
  <si>
    <t>Rfalls@Indot.in.gov</t>
  </si>
  <si>
    <t>Farrell, Scott</t>
  </si>
  <si>
    <t>sfarrell@structurepoint.com</t>
  </si>
  <si>
    <t>Farrenkopf, Kurt</t>
  </si>
  <si>
    <t>414-254-5641</t>
  </si>
  <si>
    <t>kfarrenkopf@kapurinc.com</t>
  </si>
  <si>
    <t>Fay, Alexander</t>
  </si>
  <si>
    <t>463-777-3719</t>
  </si>
  <si>
    <t>afay@hntb.com</t>
  </si>
  <si>
    <t>Fehlman, Leigh</t>
  </si>
  <si>
    <t>317-808-3137</t>
  </si>
  <si>
    <t>Leigh.Fehlman@clarkdietz.com</t>
  </si>
  <si>
    <t>Felger, Shannon</t>
  </si>
  <si>
    <t>sfelger@vsengineering.com</t>
  </si>
  <si>
    <t>Feuer, Forrest</t>
  </si>
  <si>
    <t>260-969-8231</t>
  </si>
  <si>
    <t>ffeuer@indot.in.gov</t>
  </si>
  <si>
    <t>Finney, Celine</t>
  </si>
  <si>
    <t>Beam, Longest &amp; Neff, LLC</t>
  </si>
  <si>
    <t>8320 Craig Street</t>
  </si>
  <si>
    <t>317-849-5832</t>
  </si>
  <si>
    <t>cfinney@b-l-n.com</t>
  </si>
  <si>
    <t>Finney, Katie</t>
  </si>
  <si>
    <t>EGIS</t>
  </si>
  <si>
    <t>317-806-4340</t>
  </si>
  <si>
    <t>Katie.FINNEY@egis-group.com</t>
  </si>
  <si>
    <t>Fischer, Payton</t>
  </si>
  <si>
    <t>pfischer@hanson-inc.com</t>
  </si>
  <si>
    <t>Fisk, Gary</t>
  </si>
  <si>
    <t>574-245-1616</t>
  </si>
  <si>
    <t>gfisk@dlz.com</t>
  </si>
  <si>
    <t>Fivecoat, Douglas Keith</t>
  </si>
  <si>
    <t>Weintraut &amp; Associates</t>
  </si>
  <si>
    <t>4649 Northwestern Dr., P.O. Box 5034</t>
  </si>
  <si>
    <t>Zionsville</t>
  </si>
  <si>
    <t>317-733-9770</t>
  </si>
  <si>
    <t>dfivecoat@weintratinc.com</t>
  </si>
  <si>
    <t>Fleck, Danika</t>
  </si>
  <si>
    <t>812-646-5041</t>
  </si>
  <si>
    <t>Dfleck@lochgroup.com</t>
  </si>
  <si>
    <t>Flynn, Cody</t>
  </si>
  <si>
    <t>S&amp;ME</t>
  </si>
  <si>
    <t>862 E Crescentville Road</t>
  </si>
  <si>
    <t>513-771-8471</t>
  </si>
  <si>
    <t>cflynn@smeinc.com</t>
  </si>
  <si>
    <t>Flynn, Virginia</t>
  </si>
  <si>
    <t>208 E. Main St. Suite 100</t>
  </si>
  <si>
    <t>618-233-5877</t>
  </si>
  <si>
    <t>VFlynn@kaskaskiaeng.com</t>
  </si>
  <si>
    <t>Foertsch, Lucas</t>
  </si>
  <si>
    <t>lfoertsch@lochgroup.com</t>
  </si>
  <si>
    <t>Fohey-Breting, Nicole</t>
  </si>
  <si>
    <t>812-569-9843</t>
  </si>
  <si>
    <t>NFoheyBreting2@indot.IN.gov</t>
  </si>
  <si>
    <t>Ford, Harlan</t>
  </si>
  <si>
    <t>423-458-5979</t>
  </si>
  <si>
    <t>hford@rqaw.com</t>
  </si>
  <si>
    <t>Fottrell, Gary</t>
  </si>
  <si>
    <t>Civil &amp; Environmental Consultants, Inc.</t>
  </si>
  <si>
    <t>117 Seaboard Ln., Suite E-100</t>
  </si>
  <si>
    <t>Franklin</t>
  </si>
  <si>
    <t>TN</t>
  </si>
  <si>
    <t>615-333-7797</t>
  </si>
  <si>
    <t>gfottrell@cecinc.com</t>
  </si>
  <si>
    <t>Fox, Brooke</t>
  </si>
  <si>
    <t>317-237-2760, ext. 7492</t>
  </si>
  <si>
    <t>Brooke.Fox@burgessniple.com</t>
  </si>
  <si>
    <t>Fox, Harry</t>
  </si>
  <si>
    <t>1104 Prospect Street</t>
  </si>
  <si>
    <t>317-566-0629</t>
  </si>
  <si>
    <t>hfox@sjcainc.com</t>
  </si>
  <si>
    <t>Francisco, Perez</t>
  </si>
  <si>
    <t>Abonmarche Consultants</t>
  </si>
  <si>
    <t>315 W Jefferson Blvd</t>
  </si>
  <si>
    <t>fperez@abonmarche.com</t>
  </si>
  <si>
    <t>Franco, Daniel</t>
  </si>
  <si>
    <t>Franco Consulting Engineers, LLC</t>
  </si>
  <si>
    <t>4668 Pearcrest Way</t>
  </si>
  <si>
    <t>Greenwood</t>
  </si>
  <si>
    <t>317-443-9949</t>
  </si>
  <si>
    <t>dnfranco@francoengineers.com</t>
  </si>
  <si>
    <t>Franco, Gabriel</t>
  </si>
  <si>
    <t>317-446-4862</t>
  </si>
  <si>
    <t>gfranco@francoengineers.com</t>
  </si>
  <si>
    <t>Frantz, Jeff</t>
  </si>
  <si>
    <t>Jacobs Engineering</t>
  </si>
  <si>
    <t>8735 West Higgins Rd., Suite 400</t>
  </si>
  <si>
    <t>773-458-2823</t>
  </si>
  <si>
    <t>jeff.frantz@jacobs.com</t>
  </si>
  <si>
    <t>Fraser, Cameron</t>
  </si>
  <si>
    <t>317-808-3144</t>
  </si>
  <si>
    <t>Cameron.Fraser@clarkdietz.com</t>
  </si>
  <si>
    <t>Froderman, Bryce</t>
  </si>
  <si>
    <t>Strand Associates, Inc.</t>
  </si>
  <si>
    <t>629 Washington Street</t>
  </si>
  <si>
    <t>812-372-9911</t>
  </si>
  <si>
    <t>Bryce.Froderman@strand.com</t>
  </si>
  <si>
    <t>Fuentes-Rohwer, Tomas</t>
  </si>
  <si>
    <t>812-929-2424</t>
  </si>
  <si>
    <t>tomas.fuentesrohwer@davey.com</t>
  </si>
  <si>
    <t>Furgason,  Jamie</t>
  </si>
  <si>
    <t>jfurgason@cbbel-in.com</t>
  </si>
  <si>
    <t>Gabrysiak, Taylor</t>
  </si>
  <si>
    <t>tgabrysiak@sjcainc.com</t>
  </si>
  <si>
    <t>Gaines, Ravin</t>
  </si>
  <si>
    <t>INDOT - Division of Materials and Tests</t>
  </si>
  <si>
    <t>120 S Shortridge Rd</t>
  </si>
  <si>
    <t>RGaines@indot.IN.gov</t>
  </si>
  <si>
    <t>Gaines, Wanda</t>
  </si>
  <si>
    <t>1028 Virginia Ave, Suit 201/203</t>
  </si>
  <si>
    <t>wgaines@sjcainc.com</t>
  </si>
  <si>
    <t>Gamble, Mason</t>
  </si>
  <si>
    <t>City of Fort Wayne</t>
  </si>
  <si>
    <t>659 Huffman St</t>
  </si>
  <si>
    <t>mason.gamble@cityoffortwayne.org</t>
  </si>
  <si>
    <t>Gamble, Tyler</t>
  </si>
  <si>
    <t>Red-Tail Land Conservancy</t>
  </si>
  <si>
    <t>125 E Charles St #200</t>
  </si>
  <si>
    <t>Muncie</t>
  </si>
  <si>
    <t>jakegamble138@gmail.com</t>
  </si>
  <si>
    <t>Garms, Adam</t>
  </si>
  <si>
    <t>Transportation Jacobs</t>
  </si>
  <si>
    <t>501 North Broadway</t>
  </si>
  <si>
    <t>St. Louis</t>
  </si>
  <si>
    <t>MO</t>
  </si>
  <si>
    <t>Adam.Garms@jacobs.com</t>
  </si>
  <si>
    <t>Garrison, Jenna</t>
  </si>
  <si>
    <t>317-588-1765</t>
  </si>
  <si>
    <t>jgarrison@rqaw.com</t>
  </si>
  <si>
    <t>Gavula, Mark</t>
  </si>
  <si>
    <t>HMB Professional Engineers, Inc.</t>
  </si>
  <si>
    <t>3 HMB Circle</t>
  </si>
  <si>
    <t>Frankfurt</t>
  </si>
  <si>
    <t>mgavula@hmbpe.com</t>
  </si>
  <si>
    <t>Geissler, Aidan</t>
  </si>
  <si>
    <t>AGeissler@indot.IN.gov</t>
  </si>
  <si>
    <t xml:space="preserve">George, Robert </t>
  </si>
  <si>
    <t>6135 west 400 North</t>
  </si>
  <si>
    <t>rgeorge@apecindy.com</t>
  </si>
  <si>
    <t>Getting, Andrew</t>
  </si>
  <si>
    <t>agetting@chacompanies.com</t>
  </si>
  <si>
    <t>Giffin, Toni</t>
  </si>
  <si>
    <t>Gill (Papadakis), Arianna</t>
  </si>
  <si>
    <t>1690 Broadway, Bldg 19, Suite 410</t>
  </si>
  <si>
    <t>260-494-5616</t>
  </si>
  <si>
    <t>Arianna.Gill@lochgroup.com</t>
  </si>
  <si>
    <t>Gillette, Kia</t>
  </si>
  <si>
    <t>317-695-0825</t>
  </si>
  <si>
    <t>kgillette@HNTB.com</t>
  </si>
  <si>
    <t>Gilyeat, Richard</t>
  </si>
  <si>
    <t>765-361-5684</t>
  </si>
  <si>
    <t>rgilyeat@indot.in.gov</t>
  </si>
  <si>
    <t>Gjerde, Grace</t>
  </si>
  <si>
    <t>BLN</t>
  </si>
  <si>
    <t>ggjerde@b-l-n.com</t>
  </si>
  <si>
    <t>Glim, Michah</t>
  </si>
  <si>
    <t>260-399-7329</t>
  </si>
  <si>
    <t>MGlim@indot.IN.gov</t>
  </si>
  <si>
    <t>Glista, David</t>
  </si>
  <si>
    <t>dglista@hntb.com</t>
  </si>
  <si>
    <t>Goldbach, Jason</t>
  </si>
  <si>
    <t>Jason@weintrautinc.com</t>
  </si>
  <si>
    <t>Golem, Troy</t>
  </si>
  <si>
    <t>Robinson Engineers</t>
  </si>
  <si>
    <t>10045 West Lincoln Hwy</t>
  </si>
  <si>
    <t>Frankfort</t>
  </si>
  <si>
    <t>tgolem@reltd.com</t>
  </si>
  <si>
    <t>Golladay, Destiny</t>
  </si>
  <si>
    <t>dgolladay@indot.in.gov</t>
  </si>
  <si>
    <t>Goo, Emily</t>
  </si>
  <si>
    <t>8594 E 116th St</t>
  </si>
  <si>
    <t>egoo@hwlochner.com</t>
  </si>
  <si>
    <t>Gorsuch, Stacey</t>
  </si>
  <si>
    <t>Allen County</t>
  </si>
  <si>
    <t>200 East Berry Street Suite 230</t>
  </si>
  <si>
    <t>260-449-7309</t>
  </si>
  <si>
    <t>Stacey.Gorsuch@co.allen.in.us</t>
  </si>
  <si>
    <t>Graf, Jennifer</t>
  </si>
  <si>
    <t>jennifer.graf@parsons.com</t>
  </si>
  <si>
    <t>Grayburn, Cory</t>
  </si>
  <si>
    <t>cory.grayburn@parsons.com</t>
  </si>
  <si>
    <t>Greene, Michelle</t>
  </si>
  <si>
    <t>Michelle.Greene@parsons.com</t>
  </si>
  <si>
    <t>Groce, Samantha</t>
  </si>
  <si>
    <t>sgroce@bfsengr.com</t>
  </si>
  <si>
    <t>Grovak, Michael</t>
  </si>
  <si>
    <t>PO Box 403</t>
  </si>
  <si>
    <t>Brookston</t>
  </si>
  <si>
    <t>765-563-8046</t>
  </si>
  <si>
    <t>Mgrovak@lochgroup.com</t>
  </si>
  <si>
    <t>Grylewicz, Michael</t>
  </si>
  <si>
    <t>315 East Boyd Blvd</t>
  </si>
  <si>
    <t>219-325-7539</t>
  </si>
  <si>
    <t>Mgrylewicz@indot.in.gov</t>
  </si>
  <si>
    <t>Gumbert, Jessica</t>
  </si>
  <si>
    <t>9998 Crosspoint Blvd., Suite 110</t>
  </si>
  <si>
    <t>j.gumbert@gaiconsultants.com</t>
  </si>
  <si>
    <t>Hall, Ryan P</t>
  </si>
  <si>
    <t>619 Spring St</t>
  </si>
  <si>
    <t>rph.hall@gmail.com</t>
  </si>
  <si>
    <t>Hall, Sarah</t>
  </si>
  <si>
    <t>260-969-8302</t>
  </si>
  <si>
    <t>sarhall@indot.in.gov</t>
  </si>
  <si>
    <t>Hamidovic, Sara</t>
  </si>
  <si>
    <t>Vet Environmental Engineering</t>
  </si>
  <si>
    <t>2335 W Fountain Drive</t>
  </si>
  <si>
    <t>Bloomington</t>
  </si>
  <si>
    <t>812-822-0400</t>
  </si>
  <si>
    <t>sara@vet-env.com</t>
  </si>
  <si>
    <t>Hamilton, Meghan</t>
  </si>
  <si>
    <t>Metra</t>
  </si>
  <si>
    <t>829 N May St, Apt 1</t>
  </si>
  <si>
    <t>630-258-8303</t>
  </si>
  <si>
    <t>mmhamilton09@gmail.com</t>
  </si>
  <si>
    <t>Hamman, Mary Jo</t>
  </si>
  <si>
    <t>Michael Baker International</t>
  </si>
  <si>
    <t>3815 River Crossing Pkwy</t>
  </si>
  <si>
    <t>317-663-8190</t>
  </si>
  <si>
    <t>mhamman@mbakerintl.com</t>
  </si>
  <si>
    <t>Handzlik, Glenn</t>
  </si>
  <si>
    <t>219-380-4966</t>
  </si>
  <si>
    <t>GHandzlik@indot.IN.gov</t>
  </si>
  <si>
    <t>Harker, David</t>
  </si>
  <si>
    <t>MACOG</t>
  </si>
  <si>
    <t>227 W. Jefferson Blvd., Rm 1120</t>
  </si>
  <si>
    <t>574-287-1829</t>
  </si>
  <si>
    <t>dharker@macog.com</t>
  </si>
  <si>
    <t>Harless, Marissa</t>
  </si>
  <si>
    <t>mharless@usiconsultants.com</t>
  </si>
  <si>
    <t>Harrington, Susan</t>
  </si>
  <si>
    <t>HDR</t>
  </si>
  <si>
    <t>10401 N Meridian St, Suite 125</t>
  </si>
  <si>
    <t>317-558-4952</t>
  </si>
  <si>
    <t>susan.harrington@hdrinc.com</t>
  </si>
  <si>
    <t>Harris, Lisa</t>
  </si>
  <si>
    <t>Lawson Fisher Associates</t>
  </si>
  <si>
    <t>525 West Washington Avenue</t>
  </si>
  <si>
    <t>574-234-3167</t>
  </si>
  <si>
    <t>lharris@lawson-fisher.com</t>
  </si>
  <si>
    <t>Harvey, Ben</t>
  </si>
  <si>
    <t>317-388-1982</t>
  </si>
  <si>
    <t>ben.harvey@cardno.com</t>
  </si>
  <si>
    <t>Hatch, Maddy</t>
  </si>
  <si>
    <t>CMT</t>
  </si>
  <si>
    <t>mhatch@cmtengr.com</t>
  </si>
  <si>
    <t>Haversbusch, Courtney</t>
  </si>
  <si>
    <t>courtney@littleriverconsultants.com</t>
  </si>
  <si>
    <t>Hawthorne, John</t>
  </si>
  <si>
    <t>JHawthorne@indot.in.gov</t>
  </si>
  <si>
    <t>Heavin, Clayton</t>
  </si>
  <si>
    <t>9955 Crosspoint Blvd.</t>
  </si>
  <si>
    <t>cheavin@emcsinc.com</t>
  </si>
  <si>
    <t>Heeg, Paul</t>
  </si>
  <si>
    <t>10748 Deerwood Park Boulevard So.</t>
  </si>
  <si>
    <t>Jacksonville</t>
  </si>
  <si>
    <t>FL</t>
  </si>
  <si>
    <t>904-256-2163</t>
  </si>
  <si>
    <t>Paul.heeg@rsandh.com</t>
  </si>
  <si>
    <t>Hefty, Maya</t>
  </si>
  <si>
    <t>Mhefty@indot.in.gov</t>
  </si>
  <si>
    <t>Heidenreich, Sydney</t>
  </si>
  <si>
    <t>317-981-2867</t>
  </si>
  <si>
    <t>sydneyh@metricenv.com</t>
  </si>
  <si>
    <t>Hembree, Jenna</t>
  </si>
  <si>
    <t>Hennessy (Cross), Cassidy</t>
  </si>
  <si>
    <t>317-437-7183</t>
  </si>
  <si>
    <t>cassidyh@metric.com</t>
  </si>
  <si>
    <t>Herber, Andrew</t>
  </si>
  <si>
    <t>10214 Chestnut Plaza Dr, #128</t>
  </si>
  <si>
    <t>aherber@kapurinc.com</t>
  </si>
  <si>
    <t>Herod, Jeffrey</t>
  </si>
  <si>
    <t>jherod@bfwengineers.com</t>
  </si>
  <si>
    <t>Herrell, Michelle</t>
  </si>
  <si>
    <t>3815 River Crossing Pkwy, Suite 300</t>
  </si>
  <si>
    <t>michelle.herrell@mbakerintl.com</t>
  </si>
  <si>
    <t>Herron, Colin</t>
  </si>
  <si>
    <t>cherron@bfsengr.com</t>
  </si>
  <si>
    <t>Hieronymus, Mary</t>
  </si>
  <si>
    <t>286 West Johnson Rd.</t>
  </si>
  <si>
    <t>mhieronymus@hwlochner.com</t>
  </si>
  <si>
    <t>Higgins, Adam</t>
  </si>
  <si>
    <t>219-215-9765</t>
  </si>
  <si>
    <t>ahiggins@hwlochner.com</t>
  </si>
  <si>
    <t>Hignite, Jason</t>
  </si>
  <si>
    <t>518-453-8236</t>
  </si>
  <si>
    <t>jhignite@chasolutions.com</t>
  </si>
  <si>
    <t>Hilden, Laura</t>
  </si>
  <si>
    <t>317-552-9692</t>
  </si>
  <si>
    <t>lhilden@indot.in.gov</t>
  </si>
  <si>
    <t>Hillen, Luella Beth</t>
  </si>
  <si>
    <t>317-218-4728</t>
  </si>
  <si>
    <t>bethh@metricenv.com</t>
  </si>
  <si>
    <t>Hilsen, John</t>
  </si>
  <si>
    <t>17000 South Park Avenue</t>
  </si>
  <si>
    <t>South Holland</t>
  </si>
  <si>
    <t>jhilsen@reltd.com</t>
  </si>
  <si>
    <t>Hinkle, Meghan</t>
  </si>
  <si>
    <t>115 W. Washington Street, Suite 1270S</t>
  </si>
  <si>
    <t>317-716-8446</t>
  </si>
  <si>
    <t>Meghan.Hinkle@wsp.com</t>
  </si>
  <si>
    <t>Hocharoen, Chanchai</t>
  </si>
  <si>
    <t>201 N. Illinois Street, Suite 1700</t>
  </si>
  <si>
    <t>260-240-4662</t>
  </si>
  <si>
    <t>chocharoen@gaiconsultants.com</t>
  </si>
  <si>
    <t>Hockaday, Jackie</t>
  </si>
  <si>
    <t>219-325-7529</t>
  </si>
  <si>
    <t>jhockaday@Indot.in.gov</t>
  </si>
  <si>
    <t>Hoffman, Richard</t>
  </si>
  <si>
    <t>2580 Foxfield Road, Suite 301</t>
  </si>
  <si>
    <t>St. Charles</t>
  </si>
  <si>
    <t>630-364-5216</t>
  </si>
  <si>
    <t>Richard.hoffman@rsandh.com</t>
  </si>
  <si>
    <t>Holland, Catherine</t>
  </si>
  <si>
    <t>317-348-2537</t>
  </si>
  <si>
    <t>catherineh@metricenv.com</t>
  </si>
  <si>
    <t>Hollcraft, Molly</t>
  </si>
  <si>
    <t>4649 Northwestern Dr</t>
  </si>
  <si>
    <t>mhollcraft@weintrautinc.com</t>
  </si>
  <si>
    <t>Hollen, Sean</t>
  </si>
  <si>
    <t>300 Westbriar Blvd. Newburgh, IN 47630</t>
  </si>
  <si>
    <t>Newburgh</t>
  </si>
  <si>
    <t>812-205-4380</t>
  </si>
  <si>
    <t>shollen@lochgroup.com</t>
  </si>
  <si>
    <t>Holzinget, Linda</t>
  </si>
  <si>
    <t>260-969-8319</t>
  </si>
  <si>
    <t>Lholzinger@indot.in.gov</t>
  </si>
  <si>
    <t>Hoogewerf, Carson</t>
  </si>
  <si>
    <t>112 W Jefferson Blvd, Suite 500</t>
  </si>
  <si>
    <t>574-334-5491</t>
  </si>
  <si>
    <t>CHoogewerf@lochgroup.com</t>
  </si>
  <si>
    <t>Hook, Ruth</t>
  </si>
  <si>
    <t>8415 E. 56th Street</t>
  </si>
  <si>
    <t>206-999-9348</t>
  </si>
  <si>
    <t>rhook@usiconsultants.com</t>
  </si>
  <si>
    <t>Hope, Briana</t>
  </si>
  <si>
    <t>bhope@structurepoint.com</t>
  </si>
  <si>
    <t>Hosek, Ron</t>
  </si>
  <si>
    <t>1371 Stoney Creek Circle</t>
  </si>
  <si>
    <t>Carmel</t>
  </si>
  <si>
    <t>317-517-0478</t>
  </si>
  <si>
    <t>rhosek@att.net</t>
  </si>
  <si>
    <t>Hossler, Danielle</t>
  </si>
  <si>
    <t>ddasilvahossler@ciorba.com</t>
  </si>
  <si>
    <t>Howe, Mark</t>
  </si>
  <si>
    <t>260-205-3245</t>
  </si>
  <si>
    <t>MHOWE@indot.IN.gov</t>
  </si>
  <si>
    <t>Hudziak, Candace</t>
  </si>
  <si>
    <t>317-443-4123</t>
  </si>
  <si>
    <t>candaceh@metricenv.com</t>
  </si>
  <si>
    <t>Hume, Holly</t>
  </si>
  <si>
    <t>812-759-4107</t>
  </si>
  <si>
    <t>Hhume@lochgroup.com</t>
  </si>
  <si>
    <t>Hurley, Michael</t>
  </si>
  <si>
    <t>One South Walker Drive, Suite 900</t>
  </si>
  <si>
    <t>312-802-9351</t>
  </si>
  <si>
    <t>mhurley@HNTB.com</t>
  </si>
  <si>
    <t>Hutzell, Lillian</t>
  </si>
  <si>
    <t>2333 Alexandria Drive Suite 126</t>
  </si>
  <si>
    <t>859-286-1160</t>
  </si>
  <si>
    <t>Lillian.hutzell@clarkdietz.com</t>
  </si>
  <si>
    <t>Ibrahim, Nealum</t>
  </si>
  <si>
    <t>260-969-8201</t>
  </si>
  <si>
    <t>NeIbrahim@indot.IN.gov</t>
  </si>
  <si>
    <t>Iddings, Josh</t>
  </si>
  <si>
    <t>Jiddings@structurepoint.com</t>
  </si>
  <si>
    <t>Jabo, Michael</t>
  </si>
  <si>
    <t>City of Valparaiso</t>
  </si>
  <si>
    <t>166 W Lincolnway</t>
  </si>
  <si>
    <t>Valparaiso</t>
  </si>
  <si>
    <t>219-462-1161</t>
  </si>
  <si>
    <t>mjabo@valpo.us</t>
  </si>
  <si>
    <t>Jack, Laura</t>
  </si>
  <si>
    <t>200 West Adams St., Suite 1800</t>
  </si>
  <si>
    <t>312-575-3902</t>
  </si>
  <si>
    <t>laura.jack@mbakerintl.com</t>
  </si>
  <si>
    <t>Jacquay, Janette</t>
  </si>
  <si>
    <t>JJacquay1@indot.IN.gov</t>
  </si>
  <si>
    <t>Jagger, Eric</t>
  </si>
  <si>
    <t>317-917-5206</t>
  </si>
  <si>
    <t>ejagger@hntb.com</t>
  </si>
  <si>
    <t>Jaures, Victor</t>
  </si>
  <si>
    <t>100 N Senate Ave</t>
  </si>
  <si>
    <t>317-941-4540</t>
  </si>
  <si>
    <t>vjaures@indot.in.gov</t>
  </si>
  <si>
    <t>Jeffries, Shampaygne</t>
  </si>
  <si>
    <t>317-649-3146</t>
  </si>
  <si>
    <t>sjeffries@usiconsultants.com</t>
  </si>
  <si>
    <t>Jeter, Christopher J.</t>
  </si>
  <si>
    <t>525 W Washington Ave, Ste 200</t>
  </si>
  <si>
    <t>cjeter@lawson-fisher.com</t>
  </si>
  <si>
    <t>Johnson, Celeste</t>
  </si>
  <si>
    <t>8770 North Street</t>
  </si>
  <si>
    <t>cjohnston@rqaw.com</t>
  </si>
  <si>
    <t>Johnson, Heather</t>
  </si>
  <si>
    <t>317-467-3900</t>
  </si>
  <si>
    <t>hjohnson1@indot.in.gov</t>
  </si>
  <si>
    <t>Johnson, Mark</t>
  </si>
  <si>
    <t>773-775-4009</t>
  </si>
  <si>
    <t>mjohnson@ciorba.com</t>
  </si>
  <si>
    <t>Jones, Irish</t>
  </si>
  <si>
    <t>317-608-2740</t>
  </si>
  <si>
    <t>irishj@metricenv.com</t>
  </si>
  <si>
    <t>Jones, Kennita</t>
  </si>
  <si>
    <t>Jordan, Chalia</t>
  </si>
  <si>
    <t>765-361-5226</t>
  </si>
  <si>
    <t>CJordan2@indot.IN.gov</t>
  </si>
  <si>
    <t>Julian, Ryan</t>
  </si>
  <si>
    <t>ryjulian@indot.in.gov</t>
  </si>
  <si>
    <t>Jurek, Alexis</t>
  </si>
  <si>
    <t>Kaminsky, Steven</t>
  </si>
  <si>
    <t>545 Clover Lane</t>
  </si>
  <si>
    <t>Griffith</t>
  </si>
  <si>
    <t>skaminsky@reltd.com</t>
  </si>
  <si>
    <t>Kattmann, Angela</t>
  </si>
  <si>
    <t>317-694-2051</t>
  </si>
  <si>
    <t>AKattmann@lochgroup.com</t>
  </si>
  <si>
    <t>Keith, Colin</t>
  </si>
  <si>
    <t>317-981-3057</t>
  </si>
  <si>
    <t>colink@metricenv.com</t>
  </si>
  <si>
    <t>Kelly, Chad</t>
  </si>
  <si>
    <t>ckelly@kaskaskiaeng.com</t>
  </si>
  <si>
    <t>Kelly, Clint</t>
  </si>
  <si>
    <t>317-447-8707</t>
  </si>
  <si>
    <t>CKelly1@indot.in.gov</t>
  </si>
  <si>
    <t>Kennedy, Mary</t>
  </si>
  <si>
    <t>Mead and Hunt</t>
  </si>
  <si>
    <t>201 N. Illinois Street, Suite 1602</t>
  </si>
  <si>
    <t>608-443-0522</t>
  </si>
  <si>
    <t>Mary.Kennedy@meadhunt.com</t>
  </si>
  <si>
    <t>Kersten, Christopher</t>
  </si>
  <si>
    <t>630-364-5224</t>
  </si>
  <si>
    <t>Christopher.kersten@rsandh.com</t>
  </si>
  <si>
    <t>Kestner, Matthew</t>
  </si>
  <si>
    <t>Matthew.Kestner@burgessniple.com</t>
  </si>
  <si>
    <t>Khan, Asfahan</t>
  </si>
  <si>
    <t>765-361-5247</t>
  </si>
  <si>
    <t>akhan@indot.in.gov</t>
  </si>
  <si>
    <t>Kieffner, Jeremy</t>
  </si>
  <si>
    <t>jkieffner@lochgroup.com</t>
  </si>
  <si>
    <t>Kielp, Lily</t>
  </si>
  <si>
    <t>lkielp@kaskaskiaeng.com</t>
  </si>
  <si>
    <t>Killian, Paul</t>
  </si>
  <si>
    <t>CFS</t>
  </si>
  <si>
    <t>8383 Craig Road Suite 110</t>
  </si>
  <si>
    <t>317-595-4400</t>
  </si>
  <si>
    <t>pkillian@cfsenv.com</t>
  </si>
  <si>
    <t>Kincius, William Edward</t>
  </si>
  <si>
    <t>City of Indianapolis - DPW</t>
  </si>
  <si>
    <t>200 E Washington St, Suite 2400</t>
  </si>
  <si>
    <t>bill.kincius@indy.gov</t>
  </si>
  <si>
    <t>King, Aimee</t>
  </si>
  <si>
    <t>Il</t>
  </si>
  <si>
    <t>773-458-2831</t>
  </si>
  <si>
    <t>aimee.king@jacobs.com</t>
  </si>
  <si>
    <t>King, Jordan Y</t>
  </si>
  <si>
    <t>219-363-5386</t>
  </si>
  <si>
    <t>joking1@indot.in.gov</t>
  </si>
  <si>
    <t>Kitchens, Melinda</t>
  </si>
  <si>
    <t>208 E Main St, Suite 100</t>
  </si>
  <si>
    <t>Mkitchens@kaskaskiaeng.com</t>
  </si>
  <si>
    <t>Kloer, Kaylee</t>
  </si>
  <si>
    <t>7223 Engle Rd, Suite 105</t>
  </si>
  <si>
    <t>260-399-3622</t>
  </si>
  <si>
    <t>Kaylee.Kloer@lochgroup.com</t>
  </si>
  <si>
    <t>Klosinski, Josh</t>
  </si>
  <si>
    <t>Kmec,  Anna</t>
  </si>
  <si>
    <t>A&amp;Z Engineering</t>
  </si>
  <si>
    <t>306 W Washington Center Rd</t>
  </si>
  <si>
    <t>akmec@az-engineering.net</t>
  </si>
  <si>
    <t>Knip, Chad</t>
  </si>
  <si>
    <t>Abonmarche</t>
  </si>
  <si>
    <t>315 W. Jefferson Blvd.</t>
  </si>
  <si>
    <t>574-314-1018</t>
  </si>
  <si>
    <t>cknip@abonmarche.com</t>
  </si>
  <si>
    <t>Knotts, Mackenzie</t>
  </si>
  <si>
    <t>317-554-7815</t>
  </si>
  <si>
    <t>mknotts@hntb.com</t>
  </si>
  <si>
    <t>Knutson, Lucas</t>
  </si>
  <si>
    <t>715 Kirk Drive</t>
  </si>
  <si>
    <t>Kansas City</t>
  </si>
  <si>
    <t>lknutson@HNTB.com</t>
  </si>
  <si>
    <t>Koehlinger, Aaron</t>
  </si>
  <si>
    <t>4275 N High School Rd</t>
  </si>
  <si>
    <t>akoehlinger@vsengineering.com</t>
  </si>
  <si>
    <t>Koehneke, Karie</t>
  </si>
  <si>
    <t>Atlas Engineering Group</t>
  </si>
  <si>
    <t>5 Washington St, Suite 300-92</t>
  </si>
  <si>
    <t>kkoehneke@aegroupltd.com</t>
  </si>
  <si>
    <t>Kooy, Samantha</t>
  </si>
  <si>
    <t>SKooy@structurepoint.com</t>
  </si>
  <si>
    <t>Kopf, Hannah</t>
  </si>
  <si>
    <t>hkopf@rqaw.com</t>
  </si>
  <si>
    <t>Kraft, Craig</t>
  </si>
  <si>
    <t>Dunn Morgan</t>
  </si>
  <si>
    <t>484 E. Carmel Drive</t>
  </si>
  <si>
    <t>317-324-8758</t>
  </si>
  <si>
    <t>ck@dunnmorgan.com</t>
  </si>
  <si>
    <t>Krahn, Nakayla</t>
  </si>
  <si>
    <t>317-237-2760, ext. 7507</t>
  </si>
  <si>
    <t>Nakayla.Krahn@burgessniple.com</t>
  </si>
  <si>
    <t>Kraushar, Matt</t>
  </si>
  <si>
    <t>317-232-5509</t>
  </si>
  <si>
    <t>Mkraushar@indot.in.gov</t>
  </si>
  <si>
    <t>Krueckeberg, John</t>
  </si>
  <si>
    <t>219-325-7520</t>
  </si>
  <si>
    <t>jkrueckeberg@indot.in.gov</t>
  </si>
  <si>
    <t>Krukenberg, Karl</t>
  </si>
  <si>
    <t>317-972-4504</t>
  </si>
  <si>
    <t>karl.krukenberg@wsp.com</t>
  </si>
  <si>
    <t>Kunkel, Chris</t>
  </si>
  <si>
    <t>ckunkel@lochgroup.coom</t>
  </si>
  <si>
    <t>Kurtz, Daniel</t>
  </si>
  <si>
    <t>dkurtz@rqaw.com</t>
  </si>
  <si>
    <t>Kurtz, Zane (Randy)</t>
  </si>
  <si>
    <t>rkurtz@indot.in.gov</t>
  </si>
  <si>
    <t>Kuruc, Renee</t>
  </si>
  <si>
    <t>HBK Engineering, LLC</t>
  </si>
  <si>
    <t>616 Enterprise Drive</t>
  </si>
  <si>
    <t>Oak Brook</t>
  </si>
  <si>
    <t>630-230-3099</t>
  </si>
  <si>
    <t>rkuruc@hbkengineering.com</t>
  </si>
  <si>
    <t>Kutscher, Kristine</t>
  </si>
  <si>
    <t>30 N. LaSalle, Suite 4200</t>
  </si>
  <si>
    <t>312-274-2401</t>
  </si>
  <si>
    <t>kristine.kutscher@wsp.com</t>
  </si>
  <si>
    <t>Lacey, Heather</t>
  </si>
  <si>
    <t xml:space="preserve">hlacey@cmtengr.com </t>
  </si>
  <si>
    <t>Lackey, Brett</t>
  </si>
  <si>
    <t>CDM Smith, Inc.</t>
  </si>
  <si>
    <t>lackeybw@cdmsmith.com</t>
  </si>
  <si>
    <t>Ladhad, Simran Kaur</t>
  </si>
  <si>
    <t>317-296-8774</t>
  </si>
  <si>
    <t>sladhad@emcsinc.com</t>
  </si>
  <si>
    <t>Lake, Matt</t>
  </si>
  <si>
    <t>Merrillville Stormwater Utility</t>
  </si>
  <si>
    <t>7404 Broadway</t>
  </si>
  <si>
    <t>Merrillville</t>
  </si>
  <si>
    <t>mlake@merrillville.in.gov</t>
  </si>
  <si>
    <t>Lamkin, Sara</t>
  </si>
  <si>
    <t>317-447-1039</t>
  </si>
  <si>
    <t>slamkin@indot.in.gov</t>
  </si>
  <si>
    <t>Landry, James</t>
  </si>
  <si>
    <t>The Troyer Group, Inc.</t>
  </si>
  <si>
    <t>550 S. Union Street</t>
  </si>
  <si>
    <t>256-633-0283</t>
  </si>
  <si>
    <t>jlandry@troyergroup.com</t>
  </si>
  <si>
    <t>Lane, Steve</t>
  </si>
  <si>
    <t>312 Elm Street, Suite 2500</t>
  </si>
  <si>
    <t xml:space="preserve">OH </t>
  </si>
  <si>
    <t>513-545-3951</t>
  </si>
  <si>
    <t>Steve.Lane@wsp.com</t>
  </si>
  <si>
    <t>Langley, Sean</t>
  </si>
  <si>
    <t>Slangley@lochgroup.com</t>
  </si>
  <si>
    <t>Langmaid, John</t>
  </si>
  <si>
    <t>1690 Broadway Bldg 19, Suite 430</t>
  </si>
  <si>
    <t>260-227-9917</t>
  </si>
  <si>
    <t>jlangmaid@kapurinc.com</t>
  </si>
  <si>
    <t>Lankford, Craig</t>
  </si>
  <si>
    <t>5925 Lakeside Blvd</t>
  </si>
  <si>
    <t>clankford14@gmail.com</t>
  </si>
  <si>
    <t>Lau, Wing</t>
  </si>
  <si>
    <t>wlau@structurepoint.com</t>
  </si>
  <si>
    <t>Lawlor, Larry</t>
  </si>
  <si>
    <t>llawlor@structurepoint.com</t>
  </si>
  <si>
    <t>Lawson, Aaron</t>
  </si>
  <si>
    <t>317-808-9482</t>
  </si>
  <si>
    <t>alawson@cmtengr.com</t>
  </si>
  <si>
    <t>Lawson, Michael</t>
  </si>
  <si>
    <t>MiLawson@indot.in.gov</t>
  </si>
  <si>
    <t>Layton, Brittney</t>
  </si>
  <si>
    <t>BLayton@bfsengr.com</t>
  </si>
  <si>
    <t>Leathers, Michael</t>
  </si>
  <si>
    <t>mleathers@hmbpe.com</t>
  </si>
  <si>
    <t>Lee, Alexander</t>
  </si>
  <si>
    <t>Alexander.Lee@parsons.com</t>
  </si>
  <si>
    <t>Leek, Christopher</t>
  </si>
  <si>
    <t>201 N Illinois St, Suite 800</t>
  </si>
  <si>
    <t>cleek@CHAcompanies.com</t>
  </si>
  <si>
    <t>Leever, Josee (Jonah)</t>
  </si>
  <si>
    <t>jleever@indot.in.gov</t>
  </si>
  <si>
    <t>Lemon, Janelle</t>
  </si>
  <si>
    <t>303 Eastgate Dr</t>
  </si>
  <si>
    <t>janelle.lemon@lochgroup.com</t>
  </si>
  <si>
    <t>Levenda, Caroline</t>
  </si>
  <si>
    <t>708-341-9793</t>
  </si>
  <si>
    <t>CLevenda@kaskaskiaeng.com</t>
  </si>
  <si>
    <t>Lightner, Sarah</t>
  </si>
  <si>
    <t>slightner@hntb.com</t>
  </si>
  <si>
    <t>Lilly, Lea</t>
  </si>
  <si>
    <t>219-402-7381</t>
  </si>
  <si>
    <t>LLilly@indot.IN.gov</t>
  </si>
  <si>
    <t>Lindstrom, Christina</t>
  </si>
  <si>
    <t>clindstrom@hntb.com</t>
  </si>
  <si>
    <t>Lisek, Ryan</t>
  </si>
  <si>
    <t>Drive Clean Indiana</t>
  </si>
  <si>
    <t>10115 Ravenwood Dr, Suite B</t>
  </si>
  <si>
    <t>St. John</t>
  </si>
  <si>
    <t>219-644-3690</t>
  </si>
  <si>
    <t>rlisek@drivecleanindiana.org</t>
  </si>
  <si>
    <t>Little, Landon</t>
  </si>
  <si>
    <t>317-917-5328</t>
  </si>
  <si>
    <t>ltlittle@hntb.com</t>
  </si>
  <si>
    <t>Lochmueller, Kenan</t>
  </si>
  <si>
    <t>7416 Oak Hill Road</t>
  </si>
  <si>
    <t>812-550-6302</t>
  </si>
  <si>
    <t>Kenan.Lochmueller@lochgroup.com</t>
  </si>
  <si>
    <t>Logsdon, Dan</t>
  </si>
  <si>
    <t>Dan.Logsdon@burgessniple.com</t>
  </si>
  <si>
    <t>Logsdon, Phil</t>
  </si>
  <si>
    <t>plogsdon@hwlochner.com</t>
  </si>
  <si>
    <t>Long, Joshua</t>
  </si>
  <si>
    <t>436-271-6043</t>
  </si>
  <si>
    <t>JLong1@indot.IN.gov</t>
  </si>
  <si>
    <t>Lutz, Shelby</t>
  </si>
  <si>
    <t>9102 N. Meridian Street, Suite 200</t>
  </si>
  <si>
    <t>765-635-7304</t>
  </si>
  <si>
    <t>shelby@sjcainc.com</t>
  </si>
  <si>
    <t>Maihofer, Gabriella</t>
  </si>
  <si>
    <t>Value Plus Engineering Solutions</t>
  </si>
  <si>
    <t>5699 E 71st St., Suite 10A</t>
  </si>
  <si>
    <t>gabriella@valuepluseng.com</t>
  </si>
  <si>
    <t>Malachowski, John</t>
  </si>
  <si>
    <t>jmalachowski@hntb.com</t>
  </si>
  <si>
    <t>Manley, Andrew</t>
  </si>
  <si>
    <t>317-917-5247</t>
  </si>
  <si>
    <t>amanley@hntb.com</t>
  </si>
  <si>
    <t>Marlatt, Claire</t>
  </si>
  <si>
    <t>IDEM-Office of Air Quality</t>
  </si>
  <si>
    <t>317-234-8101</t>
  </si>
  <si>
    <t>cmarlatt@idem.in.gov</t>
  </si>
  <si>
    <t>Marriott, Hannah</t>
  </si>
  <si>
    <t>125 South Wacker Drive, Suite 700</t>
  </si>
  <si>
    <t>312-780-7802</t>
  </si>
  <si>
    <t>marriotthm@cdmsmith.com  </t>
  </si>
  <si>
    <t>Marsh, Travis</t>
  </si>
  <si>
    <t>260-399-7320</t>
  </si>
  <si>
    <t>trmarsh@indot.in.gov</t>
  </si>
  <si>
    <t>Marshall, Alexandra</t>
  </si>
  <si>
    <t>Amarshall@indot.in.gov</t>
  </si>
  <si>
    <t>Martel, Robin</t>
  </si>
  <si>
    <t>Wight &amp; Company</t>
  </si>
  <si>
    <t>211 N Clinton St., 300N</t>
  </si>
  <si>
    <t>312-261-5730</t>
  </si>
  <si>
    <t>rmartel@wightco.com</t>
  </si>
  <si>
    <t>Marucco, Preston</t>
  </si>
  <si>
    <t>1525 South Sixth Street</t>
  </si>
  <si>
    <t>217-747-9246</t>
  </si>
  <si>
    <t>Pmarucco@hanson-inc.com</t>
  </si>
  <si>
    <t>Mason, (David) Scott</t>
  </si>
  <si>
    <t>219-325-7523</t>
  </si>
  <si>
    <t>Smason@Indot.in.gov</t>
  </si>
  <si>
    <t>Massie, Mary</t>
  </si>
  <si>
    <t>cmassie@emcsinc.com</t>
  </si>
  <si>
    <t>Mathas, Marlene</t>
  </si>
  <si>
    <t>SESCO Group</t>
  </si>
  <si>
    <t>5154 E 65th Street</t>
  </si>
  <si>
    <t>317-409-0256</t>
  </si>
  <si>
    <t>mmathas@sescogroup.com</t>
  </si>
  <si>
    <t>Matriasciano, Mary</t>
  </si>
  <si>
    <t>317-663-8114</t>
  </si>
  <si>
    <t>mary.matrisciano@mbakerintl.com</t>
  </si>
  <si>
    <t>Mawhinney, Kirsten</t>
  </si>
  <si>
    <t>312-261-5739</t>
  </si>
  <si>
    <t>kmawhinney@wightco.com</t>
  </si>
  <si>
    <t>Mayo, Toni</t>
  </si>
  <si>
    <t>tmayo@indot.IN.gov</t>
  </si>
  <si>
    <t>McCann, Adin</t>
  </si>
  <si>
    <t>amccann@HNTB.com</t>
  </si>
  <si>
    <t>McCleery, Elizabeth</t>
  </si>
  <si>
    <t>3079 W Hickory Woods Dr</t>
  </si>
  <si>
    <t>mccleeryem@cdmsmith.com</t>
  </si>
  <si>
    <t>McCord, Beth</t>
  </si>
  <si>
    <t>IDNR</t>
  </si>
  <si>
    <t>402 W Washington Street</t>
  </si>
  <si>
    <t>317-232-3492</t>
  </si>
  <si>
    <t>BMccord@dnr.IN.gov</t>
  </si>
  <si>
    <t>McCormick, David</t>
  </si>
  <si>
    <t>McDaniel, Kyle</t>
  </si>
  <si>
    <t>Kylem7688@gmail.com</t>
  </si>
  <si>
    <t>McDonald (Hillard), Nora</t>
  </si>
  <si>
    <t>317-245-6128</t>
  </si>
  <si>
    <t>norah@metricenv.com</t>
  </si>
  <si>
    <t>McElroy, Matt</t>
  </si>
  <si>
    <t>City of Franklin</t>
  </si>
  <si>
    <t>70 E Monroe St</t>
  </si>
  <si>
    <t>877-736-3631, ext. 1262</t>
  </si>
  <si>
    <t>mmcelroy@franklin.in.gov</t>
  </si>
  <si>
    <t>McGeorge, Tyler</t>
  </si>
  <si>
    <t>tmcgeorge@indot.in.gov</t>
  </si>
  <si>
    <t>McGhee, Spenser</t>
  </si>
  <si>
    <t>smcghee@indot.in.gov</t>
  </si>
  <si>
    <t>McGhghy, Don</t>
  </si>
  <si>
    <t>317-467-3920</t>
  </si>
  <si>
    <t>DMcghghy@indot.IN.gov</t>
  </si>
  <si>
    <t>Mcgill, Justus</t>
  </si>
  <si>
    <t>317-509-7296</t>
  </si>
  <si>
    <t>Jmgill@indot.in.gov</t>
  </si>
  <si>
    <t>McKinney, Duane</t>
  </si>
  <si>
    <t>Parsons Brinckerhoff</t>
  </si>
  <si>
    <t>317-319-9628</t>
  </si>
  <si>
    <t>McKinneyD@pbworld.com</t>
  </si>
  <si>
    <t>McKinney, Tanner</t>
  </si>
  <si>
    <t>tmckinney@structurepoint.com</t>
  </si>
  <si>
    <t>McLane, Kevin</t>
  </si>
  <si>
    <t>kmclane@sjcainc.com</t>
  </si>
  <si>
    <t>McMullen, Kenneth</t>
  </si>
  <si>
    <t>9908 Crosspoint Blvd, Suite 110</t>
  </si>
  <si>
    <t>317-436-9150</t>
  </si>
  <si>
    <t>K.McMullen@gaiconsultants.com</t>
  </si>
  <si>
    <t>McNeil, Michael</t>
  </si>
  <si>
    <t>317-232-0223</t>
  </si>
  <si>
    <t>mmcneil@indot.in.gov</t>
  </si>
  <si>
    <t>McNelly-Bell, Kathryn</t>
  </si>
  <si>
    <t>kmcnelly@kapurinc.com</t>
  </si>
  <si>
    <t>McNutt, Catherine</t>
  </si>
  <si>
    <t>317-939-6633</t>
  </si>
  <si>
    <t>cmcnutt@fishbeck.com</t>
  </si>
  <si>
    <t>Meador, Chris</t>
  </si>
  <si>
    <t>317-917-5338</t>
  </si>
  <si>
    <t>cmeador@hntb.com</t>
  </si>
  <si>
    <t>Meeks, Michael</t>
  </si>
  <si>
    <t>St. Joseph County Department of Infrastructure, Planning and Growth</t>
  </si>
  <si>
    <t>227 W Jefferson Blvd - Room 732</t>
  </si>
  <si>
    <t>574-235-7800</t>
  </si>
  <si>
    <t>mmeeks@sjcindiana.com</t>
  </si>
  <si>
    <t>Merchan Paniagua, Sara</t>
  </si>
  <si>
    <t>2500 North Frontage Road</t>
  </si>
  <si>
    <t>Darien</t>
  </si>
  <si>
    <t>630-969-7000</t>
  </si>
  <si>
    <t>smerchanpaniagua@wightco.com</t>
  </si>
  <si>
    <t>Mettler, Madeline</t>
  </si>
  <si>
    <t>855-463-6848</t>
  </si>
  <si>
    <t>MMettler1@indot.in.gov</t>
  </si>
  <si>
    <t>Michalke, Levi</t>
  </si>
  <si>
    <t>lmichalke@structurepoint.com</t>
  </si>
  <si>
    <t>Michels, Stewart</t>
  </si>
  <si>
    <t>INDOT-Laporte</t>
  </si>
  <si>
    <t>smichels@indot.in.gov</t>
  </si>
  <si>
    <t>Mikles, Len</t>
  </si>
  <si>
    <t>800 Freeway Drive North, Suite 101</t>
  </si>
  <si>
    <t>614-268-2514</t>
  </si>
  <si>
    <t>lmikles@ascgroup.net</t>
  </si>
  <si>
    <t>Miller, Brandon</t>
  </si>
  <si>
    <t>bramiller@HNTB.com</t>
  </si>
  <si>
    <t>Miller, Daniel</t>
  </si>
  <si>
    <t>danmiller@HNTB.com</t>
  </si>
  <si>
    <t>Miller, Jennifer</t>
  </si>
  <si>
    <t>937-701-6583</t>
  </si>
  <si>
    <t>jkmiller@cmtengr.com</t>
  </si>
  <si>
    <t>Miller, Jessica</t>
  </si>
  <si>
    <t>765-361-5224</t>
  </si>
  <si>
    <t>JeMiller1@indot.in.gov</t>
  </si>
  <si>
    <t>Miller, Marin</t>
  </si>
  <si>
    <t>mmiller@cbbel-in.com</t>
  </si>
  <si>
    <t>Miller, Tamara</t>
  </si>
  <si>
    <t>317-981-4020</t>
  </si>
  <si>
    <t>Tamara.Miller@cardno.com</t>
  </si>
  <si>
    <t>Miller, Timothy</t>
  </si>
  <si>
    <t>513-991-6267</t>
  </si>
  <si>
    <t>TimothyM@Metricenv.com</t>
  </si>
  <si>
    <t>Millican, Aidan B</t>
  </si>
  <si>
    <t>amillican@indot.in.gov</t>
  </si>
  <si>
    <t>Milner, Roy</t>
  </si>
  <si>
    <t>317-803-8951</t>
  </si>
  <si>
    <t>rmilner@hanson-inc.com</t>
  </si>
  <si>
    <t>Minett, Emily</t>
  </si>
  <si>
    <t>eminett@indot.in.gov</t>
  </si>
  <si>
    <t>Minton, Nicole</t>
  </si>
  <si>
    <t>Nicole.minton@lochgroup.com</t>
  </si>
  <si>
    <t>Minzner, Margaret</t>
  </si>
  <si>
    <t>OKI Regional Council of Governments</t>
  </si>
  <si>
    <t>720 East Pete Rose Way</t>
  </si>
  <si>
    <t>mminzner@oki.org</t>
  </si>
  <si>
    <t>Modlin, Chelsea</t>
  </si>
  <si>
    <t>574-222-7090</t>
  </si>
  <si>
    <t>Chelsea.Modlin@lochgroup.com</t>
  </si>
  <si>
    <t>Moffett, Mary</t>
  </si>
  <si>
    <t>mmoffett@indot.in.gov</t>
  </si>
  <si>
    <t>Moleski, Nick</t>
  </si>
  <si>
    <t>nmoleski@fveng.com</t>
  </si>
  <si>
    <t>Molt, Thomas</t>
  </si>
  <si>
    <t>138 N. Delaware Street</t>
  </si>
  <si>
    <t>317-532-8272</t>
  </si>
  <si>
    <t>tmolt@dlz.com</t>
  </si>
  <si>
    <t>Moneymaker, Brigitte</t>
  </si>
  <si>
    <t>Bmoneymaker@kaskaskiaeng.com</t>
  </si>
  <si>
    <t>Montano, Leigh</t>
  </si>
  <si>
    <t>LMontano@bfsengr.com</t>
  </si>
  <si>
    <t>Morrison, Faith</t>
  </si>
  <si>
    <t>824 Lincolnway, Suite A</t>
  </si>
  <si>
    <t>219-369-6545</t>
  </si>
  <si>
    <t>fmorrison@usiconsultants.com</t>
  </si>
  <si>
    <t>Moss, Megan</t>
  </si>
  <si>
    <t>8450 Westfield Blvd</t>
  </si>
  <si>
    <t>mmoss@bfsengr.com</t>
  </si>
  <si>
    <t>Moushon, Greg</t>
  </si>
  <si>
    <t>317-616-4692</t>
  </si>
  <si>
    <t>gmoushon@b-l-n.com</t>
  </si>
  <si>
    <t>Mullen, Ellen</t>
  </si>
  <si>
    <t>812-909-0829</t>
  </si>
  <si>
    <t>ellen@crane-es-com</t>
  </si>
  <si>
    <t>Mulryan, Erin</t>
  </si>
  <si>
    <t>emulryan@sjcainc.com</t>
  </si>
  <si>
    <t>Murphy, Nick</t>
  </si>
  <si>
    <t>nmurphy@structurepoint.com</t>
  </si>
  <si>
    <t>Murray, Bridgette</t>
  </si>
  <si>
    <t>286 West Johnson Rd., Suite D</t>
  </si>
  <si>
    <t>219-324-4903</t>
  </si>
  <si>
    <t>bmurray@hwlochner.com</t>
  </si>
  <si>
    <t>Myers, Mike</t>
  </si>
  <si>
    <t>AZTEC Eng</t>
  </si>
  <si>
    <t>624 N Madison St</t>
  </si>
  <si>
    <t>480-766-3331</t>
  </si>
  <si>
    <t>Mmyers@aztec.us</t>
  </si>
  <si>
    <t>Myers, Tina</t>
  </si>
  <si>
    <t>raSmith</t>
  </si>
  <si>
    <t>16745 West Bluemound Road</t>
  </si>
  <si>
    <t>Brookfield</t>
  </si>
  <si>
    <t>262-317-3389</t>
  </si>
  <si>
    <t>tina.myers@rasmith.com</t>
  </si>
  <si>
    <t>Napier, Jennifer</t>
  </si>
  <si>
    <t>260-969-8215</t>
  </si>
  <si>
    <t>jdidrick@indot.in.gov</t>
  </si>
  <si>
    <t>Natali, Bethany</t>
  </si>
  <si>
    <t>bethany@weintrautinc.com</t>
  </si>
  <si>
    <t>Neild, Benjamin</t>
  </si>
  <si>
    <t>765-361-5259</t>
  </si>
  <si>
    <t>BNeild@indot.IN.gov</t>
  </si>
  <si>
    <t>Nemeth, Genevieve</t>
  </si>
  <si>
    <t>110 S Taylor St</t>
  </si>
  <si>
    <t>gnemeth@anterogroup.com</t>
  </si>
  <si>
    <t>Netherton, Joshua</t>
  </si>
  <si>
    <t>317-400-1633, ext. 157</t>
  </si>
  <si>
    <t>joshuan@metricenv.com</t>
  </si>
  <si>
    <t>Nichols, Sophie</t>
  </si>
  <si>
    <t>sophie.nichols@parsons.com</t>
  </si>
  <si>
    <t>Nickel, Jay</t>
  </si>
  <si>
    <t>Keramida Environmental, Inc.</t>
  </si>
  <si>
    <t>401 N. College Ave.</t>
  </si>
  <si>
    <t>317-685-6623</t>
  </si>
  <si>
    <t>jnickel@keramida.com</t>
  </si>
  <si>
    <t>Nikides, Harry</t>
  </si>
  <si>
    <t>hnikides@ascgroup.net</t>
  </si>
  <si>
    <t>Noel (Smith), Amy</t>
  </si>
  <si>
    <t>Expired</t>
  </si>
  <si>
    <t>317-912-1486</t>
  </si>
  <si>
    <t>amys@metricenv.com</t>
  </si>
  <si>
    <t>Nunley, Cindy</t>
  </si>
  <si>
    <t>317-416-6649</t>
  </si>
  <si>
    <t>cnunley@indot.in.gov</t>
  </si>
  <si>
    <t>Ober, Mark</t>
  </si>
  <si>
    <t>260-969-8315</t>
  </si>
  <si>
    <t>mober@Indot.in.gov</t>
  </si>
  <si>
    <t>Oh, Meghan</t>
  </si>
  <si>
    <t>317-298-4500</t>
  </si>
  <si>
    <t>moh@cmtengr.com</t>
  </si>
  <si>
    <t>Oliphant, Michael</t>
  </si>
  <si>
    <t>317-895-2585</t>
  </si>
  <si>
    <t>michael.oliphant@ucindy.com</t>
  </si>
  <si>
    <t>Olsen, Grace</t>
  </si>
  <si>
    <t>golsen@structurepoint.com</t>
  </si>
  <si>
    <t>O'Neal, Shelby</t>
  </si>
  <si>
    <t>SOneal@indot.IN.gov</t>
  </si>
  <si>
    <t>Ottenweller, Megan</t>
  </si>
  <si>
    <t>mottenwell@cmtengr.com</t>
  </si>
  <si>
    <t>Owen, Christopher</t>
  </si>
  <si>
    <t>The Mannik &amp; Smith Group, Inc.</t>
  </si>
  <si>
    <t>20600 Chagrin Blvd, Suite 500</t>
  </si>
  <si>
    <t>Shaker Heights</t>
  </si>
  <si>
    <t>216-378-1490, ext. 8027</t>
  </si>
  <si>
    <t>cowen@manniksmithgroup.com</t>
  </si>
  <si>
    <t>Owens, Megan</t>
  </si>
  <si>
    <t>1302 N. Meridian St., Suite 300</t>
  </si>
  <si>
    <t>317-916-3176</t>
  </si>
  <si>
    <t>mowens@augustmack.com</t>
  </si>
  <si>
    <t>Owens, Seth</t>
  </si>
  <si>
    <t>sowens@hanson-inc.com</t>
  </si>
  <si>
    <t>Oyer, Matthew</t>
  </si>
  <si>
    <t>moyer@structurepoint.com</t>
  </si>
  <si>
    <t>Page, Lane</t>
  </si>
  <si>
    <t>lpage@hanson-inc.com</t>
  </si>
  <si>
    <t>Pain, Kat</t>
  </si>
  <si>
    <t>kat.pain@meristem.life</t>
  </si>
  <si>
    <t>Pakeltis, Tony (Anthony)</t>
  </si>
  <si>
    <t>222 South Riverside, Suite 2450</t>
  </si>
  <si>
    <t>312-930-5268</t>
  </si>
  <si>
    <t>Anthony.Pakeltis@parsons.com</t>
  </si>
  <si>
    <t>Panchal, Jeegar</t>
  </si>
  <si>
    <t>872-806-8020</t>
  </si>
  <si>
    <t>jpanchal@sjcainc.com</t>
  </si>
  <si>
    <t>Panning, Sloan</t>
  </si>
  <si>
    <t>574-393-9807</t>
  </si>
  <si>
    <t>spanning@abonmarche.com</t>
  </si>
  <si>
    <t>Panos, Melody</t>
  </si>
  <si>
    <t>219-851-0223</t>
  </si>
  <si>
    <t>MPanos@indot.IN.gov</t>
  </si>
  <si>
    <t>Pape, April</t>
  </si>
  <si>
    <t>Parke, Payton</t>
  </si>
  <si>
    <t>812-759-4119</t>
  </si>
  <si>
    <t>PParke@lochgroup.com</t>
  </si>
  <si>
    <t>Parsley, Drew</t>
  </si>
  <si>
    <t>1220 Ruston Pass</t>
  </si>
  <si>
    <t>260-485-7077</t>
  </si>
  <si>
    <t>dparsley@az-engineering.net</t>
  </si>
  <si>
    <t>Passmore, Andrew</t>
  </si>
  <si>
    <t>317-467-3970</t>
  </si>
  <si>
    <t>Apassmore@indot.in.gov</t>
  </si>
  <si>
    <t>Patrick, Sawyer</t>
  </si>
  <si>
    <t>286 W. Johnson Road, Suite D</t>
  </si>
  <si>
    <t>La Porte</t>
  </si>
  <si>
    <t>262-510-6064</t>
  </si>
  <si>
    <t>spatrick@hwlochner.com</t>
  </si>
  <si>
    <t>Pattison, Ashleigh</t>
  </si>
  <si>
    <t>APattison1@indot.in.gov</t>
  </si>
  <si>
    <t>Paul, Rick</t>
  </si>
  <si>
    <t>2550 Corporate Exchange Dr., Suite 300</t>
  </si>
  <si>
    <t>614-901-2235</t>
  </si>
  <si>
    <t>rpaul@structurepoint.com</t>
  </si>
  <si>
    <t>Payne, Taylor</t>
  </si>
  <si>
    <t>tapayne@indot.in.gov</t>
  </si>
  <si>
    <t>Peters, Matt</t>
  </si>
  <si>
    <t>Northeastern Indiana Regional Coordinating Council</t>
  </si>
  <si>
    <t>matt.peters@co.allen.in.us</t>
  </si>
  <si>
    <t>Pettifor, Timothy</t>
  </si>
  <si>
    <t>trpettif@hotmail.com</t>
  </si>
  <si>
    <t>Peyton, James (Jim)</t>
  </si>
  <si>
    <t>312-575-3918</t>
  </si>
  <si>
    <t>jpeyton@mbakerintl.com</t>
  </si>
  <si>
    <t>Piotrowski, Andrew</t>
  </si>
  <si>
    <t>apiotrowski@hanson-inc.com</t>
  </si>
  <si>
    <t>Pitcher, Chad</t>
  </si>
  <si>
    <t>Plothow, Jocques</t>
  </si>
  <si>
    <t>Randall Miller &amp; Associates Inc.</t>
  </si>
  <si>
    <t>145 East Third St.</t>
  </si>
  <si>
    <t>Marion</t>
  </si>
  <si>
    <t>765-660-1574</t>
  </si>
  <si>
    <t>jplothow@rmasurveying.com</t>
  </si>
  <si>
    <t>Pluckebaum, David</t>
  </si>
  <si>
    <t>200 South Meridian Str, Ste 330</t>
  </si>
  <si>
    <t>317-488-2363</t>
  </si>
  <si>
    <t>dpluckebaum@corradino.com</t>
  </si>
  <si>
    <t>Pluckebaum, Rachel</t>
  </si>
  <si>
    <t>317-518-9890</t>
  </si>
  <si>
    <t>rpluckebaum@corradino.com</t>
  </si>
  <si>
    <t>Pohnan, Rachel</t>
  </si>
  <si>
    <t>One Cascade Plaza, Suite 140</t>
  </si>
  <si>
    <t>Akron</t>
  </si>
  <si>
    <t>330-258-9920</t>
  </si>
  <si>
    <t>rpohnan@msconsultants.com</t>
  </si>
  <si>
    <t>Poiry, Jessica</t>
  </si>
  <si>
    <t>260-399-7348</t>
  </si>
  <si>
    <t>JPoiry@indot.IN.gov</t>
  </si>
  <si>
    <t>Prescott, Eleanor</t>
  </si>
  <si>
    <t>EPrescott@indot.IN.gov</t>
  </si>
  <si>
    <t>Prevost, Daniel</t>
  </si>
  <si>
    <t>513-552-7013</t>
  </si>
  <si>
    <t>daniel.prevost@parsons.com</t>
  </si>
  <si>
    <t>Przybylinski, Ashley</t>
  </si>
  <si>
    <t>219-402-7342</t>
  </si>
  <si>
    <t>APrzybylinski@indot.IN.gov</t>
  </si>
  <si>
    <t>Purdy, Erin</t>
  </si>
  <si>
    <t>epurdy@kaskaskiaeng.com</t>
  </si>
  <si>
    <t>Putzier, Peter</t>
  </si>
  <si>
    <t>952-564-8977</t>
  </si>
  <si>
    <t>PPutzier@lochgroup.com</t>
  </si>
  <si>
    <t>Quigg, Gary</t>
  </si>
  <si>
    <t>317-334-6803</t>
  </si>
  <si>
    <t>Gquigg@lochgroup.com</t>
  </si>
  <si>
    <t>Quintanilla, Cecilia</t>
  </si>
  <si>
    <t>260-399-7337</t>
  </si>
  <si>
    <t>Cquintanilla@indot.in.gov</t>
  </si>
  <si>
    <t>Radcliff, Christian</t>
  </si>
  <si>
    <t>cradcliff@sjcainc.com</t>
  </si>
  <si>
    <t>Rahtz, Christine</t>
  </si>
  <si>
    <t>10200 Alliance Rd, Ste 300</t>
  </si>
  <si>
    <t>Blue Ash</t>
  </si>
  <si>
    <t>513-441-8655</t>
  </si>
  <si>
    <t>Christine.rahtz@stantec.com</t>
  </si>
  <si>
    <t>Raman, Samir</t>
  </si>
  <si>
    <t>317-567-9059</t>
  </si>
  <si>
    <t>samirr@metricenv.com</t>
  </si>
  <si>
    <t>Ray, Rich</t>
  </si>
  <si>
    <t>GZA, Inc.</t>
  </si>
  <si>
    <t>915 Harger Road, Suite 330</t>
  </si>
  <si>
    <t>502-548-6039</t>
  </si>
  <si>
    <t>richray512@gmail.com</t>
  </si>
  <si>
    <t>Read, Eric</t>
  </si>
  <si>
    <t>eric.read@parsons.com</t>
  </si>
  <si>
    <t>Ready, Kaitlynn</t>
  </si>
  <si>
    <t>kready@indot.in.gov</t>
  </si>
  <si>
    <t>Realey, Isabella</t>
  </si>
  <si>
    <t>irealey1@indot.in.gov</t>
  </si>
  <si>
    <t>Receveur, Haley</t>
  </si>
  <si>
    <t>317-217-8258</t>
  </si>
  <si>
    <t>haleyr@metricenv.com</t>
  </si>
  <si>
    <t>Rechlin, Nate</t>
  </si>
  <si>
    <t>224-358-7344</t>
  </si>
  <si>
    <t>Nrechlin@indot.in.gov</t>
  </si>
  <si>
    <t>Reece, Tamra</t>
  </si>
  <si>
    <t>317-803-8958</t>
  </si>
  <si>
    <t>Treece@hanson-inc.com</t>
  </si>
  <si>
    <t>Rehder, Crystal</t>
  </si>
  <si>
    <t>317-499-3274</t>
  </si>
  <si>
    <t>crehder@indot.in.gov</t>
  </si>
  <si>
    <t>Reid, Adrian</t>
  </si>
  <si>
    <t>317-436-4841</t>
  </si>
  <si>
    <t>A.Reid@gaiconsultants.com</t>
  </si>
  <si>
    <t>Reid, Janice</t>
  </si>
  <si>
    <t>8550 W. Bryn Mawr Ave., Suite 900</t>
  </si>
  <si>
    <t>773-380-7919</t>
  </si>
  <si>
    <t>Janice.Reid@hdrinc.com</t>
  </si>
  <si>
    <t>Replogle, Dawn</t>
  </si>
  <si>
    <t>8383 Craig Road Suite 335</t>
  </si>
  <si>
    <t xml:space="preserve">dawnreplogle@resogrp.com </t>
  </si>
  <si>
    <t>Reust, Brenton</t>
  </si>
  <si>
    <t>317-334-6810</t>
  </si>
  <si>
    <t>Breust@lochgroup.com</t>
  </si>
  <si>
    <t>Rhodes, Jennifer</t>
  </si>
  <si>
    <t>jrhodes@ascgroup.net</t>
  </si>
  <si>
    <t>Riall, Jodi</t>
  </si>
  <si>
    <t>JRiall@indot.IN.gov</t>
  </si>
  <si>
    <t>Richardson, Megan</t>
  </si>
  <si>
    <t>MRichardson@indot.IN.gov</t>
  </si>
  <si>
    <t>Ridgley, Brad</t>
  </si>
  <si>
    <t>812-895-7337</t>
  </si>
  <si>
    <t>bridgley@Indot.in.gov</t>
  </si>
  <si>
    <t>Ridgway, Brock</t>
  </si>
  <si>
    <t>Eagle Ridge Civil Engr Svcs, LLC</t>
  </si>
  <si>
    <t>1321 Laurel Oak Drive</t>
  </si>
  <si>
    <t>317-370-9672</t>
  </si>
  <si>
    <t>bridgway@eagleridgecivil.com</t>
  </si>
  <si>
    <t>Riehle, Matt</t>
  </si>
  <si>
    <t>mriehle@lochgroup.com</t>
  </si>
  <si>
    <t>Roberts, Kyrstin</t>
  </si>
  <si>
    <t>Kyrstin.Roberst@lochgroup.com</t>
  </si>
  <si>
    <t>Roberts, Matt</t>
  </si>
  <si>
    <t>812-332-5944</t>
  </si>
  <si>
    <t>mroberts@vsengineering.com</t>
  </si>
  <si>
    <t>Roberts, Matthew</t>
  </si>
  <si>
    <t>120 W 7th St</t>
  </si>
  <si>
    <t>Rogers, Laura</t>
  </si>
  <si>
    <t>lrogers@sjcainc.com</t>
  </si>
  <si>
    <t>Rominger,  Greg</t>
  </si>
  <si>
    <t>grominger@burnip.com</t>
  </si>
  <si>
    <t>Root, Zachary</t>
  </si>
  <si>
    <t>317-960-5630</t>
  </si>
  <si>
    <t>zacharyr@metricenv.com</t>
  </si>
  <si>
    <t>Ross, Anthony</t>
  </si>
  <si>
    <t>Roth, Kirk</t>
  </si>
  <si>
    <t>317-385-5388</t>
  </si>
  <si>
    <t>kroth@corradino.com</t>
  </si>
  <si>
    <t>Rowley, Jason</t>
  </si>
  <si>
    <t>317-605-7860</t>
  </si>
  <si>
    <t>Jrowley@hanson-inc.com</t>
  </si>
  <si>
    <t>Rudolph, Alyssa</t>
  </si>
  <si>
    <t>AlRudolph@indot.in.gov</t>
  </si>
  <si>
    <t>Ruiz, Carlos</t>
  </si>
  <si>
    <t>cruiz@anterogroup.com</t>
  </si>
  <si>
    <t>Rummel, Matt</t>
  </si>
  <si>
    <t>mrummel@cbbel-in.com</t>
  </si>
  <si>
    <t>Ryall, Jennifer</t>
  </si>
  <si>
    <t>10420 Bluegrass Pkwy Suite 10420</t>
  </si>
  <si>
    <t>Louisville</t>
  </si>
  <si>
    <t>jennifer.ryall@cardno.com</t>
  </si>
  <si>
    <t>Sabla, Marty</t>
  </si>
  <si>
    <t>E&amp;B Paving LLC</t>
  </si>
  <si>
    <t>6211 Gheens Mill Road</t>
  </si>
  <si>
    <t>Jeffersonville</t>
  </si>
  <si>
    <t>502-295-0735</t>
  </si>
  <si>
    <t>Marty.sabla@ebpaving.com</t>
  </si>
  <si>
    <t>Sacksteder, Katarina</t>
  </si>
  <si>
    <t>katarinasacksteder@gmail.com</t>
  </si>
  <si>
    <t>Sakach, Laura</t>
  </si>
  <si>
    <t>lsakach@cmtengr.com</t>
  </si>
  <si>
    <t>Samra, Preeti</t>
  </si>
  <si>
    <t>317-946-9709</t>
  </si>
  <si>
    <t>psamra@structurepoint.com</t>
  </si>
  <si>
    <t>Sawdey, Daniel</t>
  </si>
  <si>
    <t>317-383-0681</t>
  </si>
  <si>
    <t>dsawdey@emcsinc.com</t>
  </si>
  <si>
    <t>Schifferdecker, Mark</t>
  </si>
  <si>
    <t>388 Springlake Rd</t>
  </si>
  <si>
    <t>Millstadt</t>
  </si>
  <si>
    <t>mschifferdecker@kaskaskiaeng.com</t>
  </si>
  <si>
    <t>Schilling, John</t>
  </si>
  <si>
    <t>John.Schilling@wsp.com</t>
  </si>
  <si>
    <t>Schneider, Chase</t>
  </si>
  <si>
    <t>812-524-3985</t>
  </si>
  <si>
    <t>ChSchneider@indot.in.gov</t>
  </si>
  <si>
    <t>Schuh, Carter</t>
  </si>
  <si>
    <t>Schwering, Taylor</t>
  </si>
  <si>
    <t>812-716-0748</t>
  </si>
  <si>
    <t>Taylor.Schwering@wsp.com</t>
  </si>
  <si>
    <t>Scott, Ryan</t>
  </si>
  <si>
    <t>rscott@bfsengr.com</t>
  </si>
  <si>
    <t>Seals, Kevin</t>
  </si>
  <si>
    <t>217-788-2450</t>
  </si>
  <si>
    <t>kseals@hanson-inc.com</t>
  </si>
  <si>
    <t>Selover, Timothy B.</t>
  </si>
  <si>
    <t>312-803-6656</t>
  </si>
  <si>
    <t>selover@pbworld.com</t>
  </si>
  <si>
    <t>Sessions, Regina</t>
  </si>
  <si>
    <t>rsessions@structurepoint.com</t>
  </si>
  <si>
    <t>Shannon, David</t>
  </si>
  <si>
    <t>dshannon@hwlochner.com</t>
  </si>
  <si>
    <t>Shapiro, Kyle</t>
  </si>
  <si>
    <t>317-803-8969</t>
  </si>
  <si>
    <t>KShapiro@hanson-inc.com</t>
  </si>
  <si>
    <t>Shaw, Brian</t>
  </si>
  <si>
    <t>bshaw@b-l-n.com</t>
  </si>
  <si>
    <t>Shrader, Lisa</t>
  </si>
  <si>
    <t>219-325-7522</t>
  </si>
  <si>
    <t>LSHRADER@indot.in.gov</t>
  </si>
  <si>
    <t>Siddiki, Nadeem</t>
  </si>
  <si>
    <t>NS Services</t>
  </si>
  <si>
    <t>4974 S. Cobblestone Drive</t>
  </si>
  <si>
    <t>317-753-4758</t>
  </si>
  <si>
    <t>n.siddiki@nsenvservices.com</t>
  </si>
  <si>
    <t>Silvers, Ryan</t>
  </si>
  <si>
    <t>rysilvers@indot.in.gov</t>
  </si>
  <si>
    <t>Simpson, Jessica</t>
  </si>
  <si>
    <t>jsimpson@weintrautinc.com</t>
  </si>
  <si>
    <t>Sims, Kelly</t>
  </si>
  <si>
    <t>9450 W Bryn Mawr Avenue, Suite 400</t>
  </si>
  <si>
    <t>Rosemont</t>
  </si>
  <si>
    <t>773-867-7209</t>
  </si>
  <si>
    <t>Kelly.sims@hdrinc.com</t>
  </si>
  <si>
    <t>Slaymon, Shawn</t>
  </si>
  <si>
    <t>s.slaymon@gaiconsultants.com</t>
  </si>
  <si>
    <t>Sloan, Christian</t>
  </si>
  <si>
    <t>cslone1@bfwengineers.com</t>
  </si>
  <si>
    <t>Smith, Bradley</t>
  </si>
  <si>
    <t>Southbend</t>
  </si>
  <si>
    <t>bwsmith@dlz.com</t>
  </si>
  <si>
    <t>Smith, Chelsie</t>
  </si>
  <si>
    <t>525 W Washington Ave</t>
  </si>
  <si>
    <t>Csmith97@alumni.nd.edu</t>
  </si>
  <si>
    <t>Sneed, Mike</t>
  </si>
  <si>
    <t>1631 W Walnut St</t>
  </si>
  <si>
    <t>msneed@anterogroup.com</t>
  </si>
  <si>
    <t>Snell, Samuel</t>
  </si>
  <si>
    <t>317-450-9175</t>
  </si>
  <si>
    <t>sams@metricenv.com</t>
  </si>
  <si>
    <t>Snuffer, Moira</t>
  </si>
  <si>
    <t>msnuffer@ascgroup.net</t>
  </si>
  <si>
    <t>Snyder, Kolby</t>
  </si>
  <si>
    <t>Cornerstone Geotech Services</t>
  </si>
  <si>
    <t>5261 N Tacoma Ave Suite A</t>
  </si>
  <si>
    <t>Kolby.s@cei-geotech.com</t>
  </si>
  <si>
    <t>Snyder, Rosemary</t>
  </si>
  <si>
    <t>rsnyder@ascgroup.net</t>
  </si>
  <si>
    <t>Solorzano-Segovia, David</t>
  </si>
  <si>
    <t>219-214-2414</t>
  </si>
  <si>
    <t>DSolorzano@indot.IN.gov</t>
  </si>
  <si>
    <t>Sorrell, Stacey</t>
  </si>
  <si>
    <t>317-467-3449</t>
  </si>
  <si>
    <t>ssorrell@indot.in.gov</t>
  </si>
  <si>
    <t>Speckman, Olivia</t>
  </si>
  <si>
    <t>V3 Companies</t>
  </si>
  <si>
    <t>619 N Pennsylvania St.</t>
  </si>
  <si>
    <t>317-423-0690</t>
  </si>
  <si>
    <t>ospeckman@v3co.com</t>
  </si>
  <si>
    <t>Spence, Stephanie</t>
  </si>
  <si>
    <t>1404 Race St, Suite 200</t>
  </si>
  <si>
    <t>sspence@cmtengr.com</t>
  </si>
  <si>
    <t>Sperry, Steve</t>
  </si>
  <si>
    <t>317-417-3623</t>
  </si>
  <si>
    <t>ssperry@indot.in.gov</t>
  </si>
  <si>
    <t>Spicer, Jeff</t>
  </si>
  <si>
    <t>317-388-0145</t>
  </si>
  <si>
    <t>jeffrey.spicer@stantec.com</t>
  </si>
  <si>
    <t>Staffeld, Susan</t>
  </si>
  <si>
    <t>Arkansas State Highway</t>
  </si>
  <si>
    <t>501-569-2611</t>
  </si>
  <si>
    <t>susan.staffeld@ardot.gov</t>
  </si>
  <si>
    <t>Stahl, Amelia</t>
  </si>
  <si>
    <t>41W 300N</t>
  </si>
  <si>
    <t>765-366-7074</t>
  </si>
  <si>
    <t>astahl@indot.in.gov</t>
  </si>
  <si>
    <t>Staiger, Aria</t>
  </si>
  <si>
    <t>Tippecanoe County Area Plan Commission</t>
  </si>
  <si>
    <t>20 North Third Street</t>
  </si>
  <si>
    <t>Lafayette</t>
  </si>
  <si>
    <t>astaiger@tippecanoe.in.gov</t>
  </si>
  <si>
    <t>Stern, Jessica</t>
  </si>
  <si>
    <t>217-213-3046</t>
  </si>
  <si>
    <t>jstern@kaskaskiaeng.com</t>
  </si>
  <si>
    <t>Stettler, Devin L.</t>
  </si>
  <si>
    <t>devin.stettler@ucindy.com</t>
  </si>
  <si>
    <t>Stetzel, Jamie</t>
  </si>
  <si>
    <t>jstetzel@structurepoint.com</t>
  </si>
  <si>
    <t>Stevens, Caitlin</t>
  </si>
  <si>
    <t>cstevens@macog.org</t>
  </si>
  <si>
    <t>Stevens, Dan</t>
  </si>
  <si>
    <t>dstevens@dlz.com</t>
  </si>
  <si>
    <t>Stolte, Aaron</t>
  </si>
  <si>
    <t>aaron.stolte@kimley-horn.com</t>
  </si>
  <si>
    <t>Stone, Jason</t>
  </si>
  <si>
    <t>jstone@dlz.com</t>
  </si>
  <si>
    <t>Stoner, Elayna</t>
  </si>
  <si>
    <t>317-605-2736</t>
  </si>
  <si>
    <t>elaynas@metricenv.com</t>
  </si>
  <si>
    <t>Stoops, Ernest</t>
  </si>
  <si>
    <t>812-895-7390</t>
  </si>
  <si>
    <t>Estoops@indot.in.gov</t>
  </si>
  <si>
    <t>Story, Paige</t>
  </si>
  <si>
    <t>paige.story@dot.gov</t>
  </si>
  <si>
    <t>Stout, Todd</t>
  </si>
  <si>
    <t>Tstout@structurepoint.com</t>
  </si>
  <si>
    <t>Stroude, Aaron</t>
  </si>
  <si>
    <t>astroude@chacompanies.com</t>
  </si>
  <si>
    <t>Summers, Stephan</t>
  </si>
  <si>
    <t>ssummers@troyergroup.com</t>
  </si>
  <si>
    <t>Summers, Terry</t>
  </si>
  <si>
    <t>812-524-3749</t>
  </si>
  <si>
    <t>tsummers@indot.in.gov</t>
  </si>
  <si>
    <t>Sumner, Lana</t>
  </si>
  <si>
    <t>317-492-9172</t>
  </si>
  <si>
    <t>lsumner@cmtengr.com</t>
  </si>
  <si>
    <t>Sustich, Trent</t>
  </si>
  <si>
    <t>Terracon Consultants, Inc.</t>
  </si>
  <si>
    <t>3280 William Pitt Way</t>
  </si>
  <si>
    <t>Pittsburgh</t>
  </si>
  <si>
    <t>PA</t>
  </si>
  <si>
    <t>412-491-7362</t>
  </si>
  <si>
    <t>tasustich@terracon.com</t>
  </si>
  <si>
    <t>Swackhammer, Kylene</t>
  </si>
  <si>
    <t>Delaware-Muncie Metropolitan Plan Commission (DMMPC)</t>
  </si>
  <si>
    <t>100 W Main St #206,</t>
  </si>
  <si>
    <t>kswackhamer@co.delaware.in</t>
  </si>
  <si>
    <t>Swoveland, Kayla</t>
  </si>
  <si>
    <t>317-649-3437</t>
  </si>
  <si>
    <t>kswoveland@usiconsultants.com</t>
  </si>
  <si>
    <t>Szewczak, Kim</t>
  </si>
  <si>
    <t>317-289-3193</t>
  </si>
  <si>
    <t>KSzewczak@indot.IN.gov</t>
  </si>
  <si>
    <t>Tadda, Alexander</t>
  </si>
  <si>
    <t>1589 N 4th St</t>
  </si>
  <si>
    <t>atadda@cmtengr.com</t>
  </si>
  <si>
    <t>Tait, Erica</t>
  </si>
  <si>
    <t>317-226-7481</t>
  </si>
  <si>
    <t>erica.tait@dot.gov</t>
  </si>
  <si>
    <t>Taylor, Ashley</t>
  </si>
  <si>
    <t>260-399-3621</t>
  </si>
  <si>
    <t>Ashley.Taylor@lochgroup.com</t>
  </si>
  <si>
    <t>Taylor, Brynne</t>
  </si>
  <si>
    <t>812-369-9744</t>
  </si>
  <si>
    <t>btaylor@aztec.us</t>
  </si>
  <si>
    <t>Taylor, Kaitlyn</t>
  </si>
  <si>
    <t>kamcdaniel@indot.in.gov</t>
  </si>
  <si>
    <t>Teague, Sacha</t>
  </si>
  <si>
    <t>317-467-3414</t>
  </si>
  <si>
    <t>steague1@indot.in.gov</t>
  </si>
  <si>
    <t>Tegeler, Caroline</t>
  </si>
  <si>
    <t>614-459-2050</t>
  </si>
  <si>
    <t>caroline.tegeler@burgessniple.com</t>
  </si>
  <si>
    <t>Terpstra, Doug</t>
  </si>
  <si>
    <t>9376 castlegate Drive</t>
  </si>
  <si>
    <t>dterpstra@ascgroup.net</t>
  </si>
  <si>
    <t>Thede, Jacob</t>
  </si>
  <si>
    <t>Bollinger,Lach &amp; Assoc.</t>
  </si>
  <si>
    <t>333 Pierce Road Suite 200</t>
  </si>
  <si>
    <t>Itasca</t>
  </si>
  <si>
    <t>630-438-6400</t>
  </si>
  <si>
    <t>jthede@bollingerlach.com</t>
  </si>
  <si>
    <t>Thomas, Amber</t>
  </si>
  <si>
    <t>219-325-7494</t>
  </si>
  <si>
    <t>athomas@indot.in.gov</t>
  </si>
  <si>
    <t>Thomas, Randall</t>
  </si>
  <si>
    <t>502-695-9800</t>
  </si>
  <si>
    <t>rthomas@hmbpe.com</t>
  </si>
  <si>
    <t>Thompson, Rebecca</t>
  </si>
  <si>
    <t>QK4</t>
  </si>
  <si>
    <t>2225 Lawrenceburg Road, Building B, 1st Floor</t>
  </si>
  <si>
    <t>502-352-2197</t>
  </si>
  <si>
    <t>rthompson@qk4.com</t>
  </si>
  <si>
    <t>Todd, Kristi</t>
  </si>
  <si>
    <t>2525 N Shadeland Ave</t>
  </si>
  <si>
    <t>KMTodd@idem.in.gov</t>
  </si>
  <si>
    <t>Toombs, Aaron</t>
  </si>
  <si>
    <t>2409 E 35th Street</t>
  </si>
  <si>
    <t>Anderson</t>
  </si>
  <si>
    <t>765-810-7084</t>
  </si>
  <si>
    <t>aaron.toombs@ucindy.com</t>
  </si>
  <si>
    <t>Townsend, Daniel</t>
  </si>
  <si>
    <t>812-479-6262</t>
  </si>
  <si>
    <t>Dtownsend@lochgroup.com</t>
  </si>
  <si>
    <t>Trotter, Macy</t>
  </si>
  <si>
    <t>317-547-5580, ext 2659</t>
  </si>
  <si>
    <t>Mtrotter@structurepoint.com</t>
  </si>
  <si>
    <t>Vale, Lisa</t>
  </si>
  <si>
    <t>219-393-8841</t>
  </si>
  <si>
    <t>lvale@hwlochner.com</t>
  </si>
  <si>
    <t>VanHyfte, Leigh</t>
  </si>
  <si>
    <t>lstevenson@structurepoint.com</t>
  </si>
  <si>
    <t>Veach, Victoria</t>
  </si>
  <si>
    <t>vveach@sjcainc.com</t>
  </si>
  <si>
    <t>Veldkamp, Keaton</t>
  </si>
  <si>
    <t>317-246-8360</t>
  </si>
  <si>
    <t>Keaton.Veldkamp@parsons.com</t>
  </si>
  <si>
    <t>Vergon, Christopher</t>
  </si>
  <si>
    <t>219-325-7487</t>
  </si>
  <si>
    <t>Cvergon@indot.in.gov</t>
  </si>
  <si>
    <t>Vine, Landon</t>
  </si>
  <si>
    <t>Lvine@v3co.com</t>
  </si>
  <si>
    <t>Voll, Michael</t>
  </si>
  <si>
    <t>574-274-9719</t>
  </si>
  <si>
    <t>mvoll@jpr1source.com</t>
  </si>
  <si>
    <t>Vorbeck, Brooke</t>
  </si>
  <si>
    <t>812-759-4167</t>
  </si>
  <si>
    <t>Brooke.Vorbeck@lochgroup.com</t>
  </si>
  <si>
    <t>Vorndran, Zoe</t>
  </si>
  <si>
    <t>zoev@metricenv.com</t>
  </si>
  <si>
    <t>Wade, Murray</t>
  </si>
  <si>
    <t>1100 Marion Street, Suite 300</t>
  </si>
  <si>
    <t>Knoxville</t>
  </si>
  <si>
    <t>wademc@cdmsmith.com</t>
  </si>
  <si>
    <t>Waggoner, Ross</t>
  </si>
  <si>
    <t>317-544-4996</t>
  </si>
  <si>
    <t>rwaggoner@usiconsultants.com</t>
  </si>
  <si>
    <t>Wahl, Cassie</t>
  </si>
  <si>
    <t>219-325-7509</t>
  </si>
  <si>
    <t>CWahl@indot.in.gov</t>
  </si>
  <si>
    <t>Walker, Kaitlynn</t>
  </si>
  <si>
    <t>kawalker@structurepoint.com</t>
  </si>
  <si>
    <t>Walker, Raquel</t>
  </si>
  <si>
    <t>317-558-7546</t>
  </si>
  <si>
    <t>rwalker@b-l-n.com</t>
  </si>
  <si>
    <t>Wallen, Ethan</t>
  </si>
  <si>
    <t>ewallen@sjcainc.com</t>
  </si>
  <si>
    <t>Walton, David</t>
  </si>
  <si>
    <t>Dwalton@indot.in.gov</t>
  </si>
  <si>
    <t>Washburn, Peter</t>
  </si>
  <si>
    <t>pwashburn1@indot.in.gov</t>
  </si>
  <si>
    <t>Waters, Nikki</t>
  </si>
  <si>
    <t>nwaters@hanson-inc.com</t>
  </si>
  <si>
    <t>Watts, Amy</t>
  </si>
  <si>
    <t>765-361-5237</t>
  </si>
  <si>
    <t>AWatts@indot.IN.gov</t>
  </si>
  <si>
    <t>Weaver, Dana</t>
  </si>
  <si>
    <t>227 W Jefferson Blvd</t>
  </si>
  <si>
    <t>dweaver@macog.com</t>
  </si>
  <si>
    <t>Webb, Corey</t>
  </si>
  <si>
    <t>463-290-1145</t>
  </si>
  <si>
    <t>CoWebb@indot.in.gov</t>
  </si>
  <si>
    <t>Webb, David</t>
  </si>
  <si>
    <t>501 N 44th St</t>
  </si>
  <si>
    <t>Phoenix</t>
  </si>
  <si>
    <t>AZ</t>
  </si>
  <si>
    <t>602-391-5443</t>
  </si>
  <si>
    <t>dwebb@aztec.us</t>
  </si>
  <si>
    <t>Webb, Ronald</t>
  </si>
  <si>
    <t>317-436-9143</t>
  </si>
  <si>
    <t>R.Webb@gaiconsultants.com</t>
  </si>
  <si>
    <t>Webster, David</t>
  </si>
  <si>
    <t>dwebster@structurepoint.com</t>
  </si>
  <si>
    <t>Weilbaker, Gina A</t>
  </si>
  <si>
    <t>Commonwealth Engineers, Inc</t>
  </si>
  <si>
    <t>7256 Company Dr</t>
  </si>
  <si>
    <t>317-450-4824</t>
  </si>
  <si>
    <t>gweilbaker@contactcei.com</t>
  </si>
  <si>
    <t>Weintraut, Chris</t>
  </si>
  <si>
    <t>chris@weintrautinc.com</t>
  </si>
  <si>
    <t>Weintraut, Jennifer</t>
  </si>
  <si>
    <t>317-847-4750</t>
  </si>
  <si>
    <t>jennifer@weintrautinc.com</t>
  </si>
  <si>
    <t>Weintraut, Linda</t>
  </si>
  <si>
    <t>317-773-9770</t>
  </si>
  <si>
    <t>linda@weintrautinc.com</t>
  </si>
  <si>
    <t>Wells, Marion</t>
  </si>
  <si>
    <t>937-701-6579</t>
  </si>
  <si>
    <t>mwells@cmtengr.com</t>
  </si>
  <si>
    <t>Wenger, Erin</t>
  </si>
  <si>
    <t>226 Hickory Knoll Drive</t>
  </si>
  <si>
    <t>Bluffton</t>
  </si>
  <si>
    <t>260-227-2742</t>
  </si>
  <si>
    <t>ewenger@lochgroup.com</t>
  </si>
  <si>
    <t>Wentz, Miranda</t>
  </si>
  <si>
    <t>New SESCO</t>
  </si>
  <si>
    <t>mwentz@sescogroup.com</t>
  </si>
  <si>
    <t>Werner, Lynette</t>
  </si>
  <si>
    <t>219-325-7530</t>
  </si>
  <si>
    <t>lwerner@indot.in.gov</t>
  </si>
  <si>
    <t>Wertz, Kyle</t>
  </si>
  <si>
    <t>kylew@metricenv.com</t>
  </si>
  <si>
    <t>West, Jamee</t>
  </si>
  <si>
    <t>jameew@metricenv.com</t>
  </si>
  <si>
    <t>Weston, Delaney</t>
  </si>
  <si>
    <t>DWeston@indot.IN.gov</t>
  </si>
  <si>
    <t>White, Debra</t>
  </si>
  <si>
    <t>1111 Superior Avenue East Suite 2300</t>
  </si>
  <si>
    <t>Cleveland</t>
  </si>
  <si>
    <t>216-776-6612</t>
  </si>
  <si>
    <t>DEWhite@mbakerintl.com</t>
  </si>
  <si>
    <t>Whitehead, Ali</t>
  </si>
  <si>
    <t>317-803-8975</t>
  </si>
  <si>
    <t>awhitehead@hanson-inc.com</t>
  </si>
  <si>
    <t>Wick, Tyler</t>
  </si>
  <si>
    <t>812-524-3794</t>
  </si>
  <si>
    <t>twick@indot.in.gov</t>
  </si>
  <si>
    <t>Wickizer, Samantha</t>
  </si>
  <si>
    <t>SamanthaW@metricenv.com</t>
  </si>
  <si>
    <t>Wiedeman, Ronald</t>
  </si>
  <si>
    <t>219-218-7676</t>
  </si>
  <si>
    <t>Rwiedeman@reltd.com</t>
  </si>
  <si>
    <t>Wieseke, Trevor</t>
  </si>
  <si>
    <t xml:space="preserve">twieseke@lochgroup.com </t>
  </si>
  <si>
    <t>Wilczynski, Donovan</t>
  </si>
  <si>
    <t>800-508-8034</t>
  </si>
  <si>
    <t>dwilczynski@indot.in.gov</t>
  </si>
  <si>
    <t>Williams, Bailey</t>
  </si>
  <si>
    <t>bwilliams@usiconsultants.com</t>
  </si>
  <si>
    <t>Williams, Christine</t>
  </si>
  <si>
    <t>317-467-3942</t>
  </si>
  <si>
    <t>chwilliams@indot.in.gov</t>
  </si>
  <si>
    <t>Williams, Grace</t>
  </si>
  <si>
    <t>463-207-3687</t>
  </si>
  <si>
    <t>Grwilliams@indot.in.gov</t>
  </si>
  <si>
    <t>Williams, Kate</t>
  </si>
  <si>
    <t>250 E 96th St, Suite 580</t>
  </si>
  <si>
    <t>317-218-9560</t>
  </si>
  <si>
    <t>kate.williams@kimley-horn.com</t>
  </si>
  <si>
    <t>Williamson, Brad</t>
  </si>
  <si>
    <t>317-524-3723</t>
  </si>
  <si>
    <t>bwilliamson@indot.in.gov</t>
  </si>
  <si>
    <t>Wilson, Eric</t>
  </si>
  <si>
    <t>9000 Keystone Crossing, Suite 503</t>
  </si>
  <si>
    <t>317-559-9767</t>
  </si>
  <si>
    <t>ewilson@hwlochner.com</t>
  </si>
  <si>
    <t>Winchester, Melinda</t>
  </si>
  <si>
    <t>BFW Engineering &amp; Testing</t>
  </si>
  <si>
    <t>511 S 17th St</t>
  </si>
  <si>
    <t>mwinchester@bfwengineers.c</t>
  </si>
  <si>
    <t>Winebrinner, Heather</t>
  </si>
  <si>
    <t>hwinebrinner@resogrp.com</t>
  </si>
  <si>
    <t>Winebrinner, Robert</t>
  </si>
  <si>
    <t>rwinebrinner@lochgroup.com</t>
  </si>
  <si>
    <t>Wing, Kristin</t>
  </si>
  <si>
    <t>kwing@b-l-n.com</t>
  </si>
  <si>
    <t>Witt, Matthew</t>
  </si>
  <si>
    <t>mwitt@indot.in.gov</t>
  </si>
  <si>
    <t>Wood, Karen</t>
  </si>
  <si>
    <t>kwood@sjcainc.com</t>
  </si>
  <si>
    <t>Wooden, John</t>
  </si>
  <si>
    <t>317-233-5743</t>
  </si>
  <si>
    <t>jwooden@indot.IN.gov</t>
  </si>
  <si>
    <t>Woods, Lanae</t>
  </si>
  <si>
    <t>708 Roosevelt Rd</t>
  </si>
  <si>
    <t>Walkerton</t>
  </si>
  <si>
    <t>574-780-9386</t>
  </si>
  <si>
    <t>Lanae.Woods@stantec.com</t>
  </si>
  <si>
    <t>Wright, Dan</t>
  </si>
  <si>
    <t>Gonzalez</t>
  </si>
  <si>
    <t>72 Henry Street</t>
  </si>
  <si>
    <t>danny.wright@gocos.net</t>
  </si>
  <si>
    <t>Wright, Kristy</t>
  </si>
  <si>
    <t>812-895-7335</t>
  </si>
  <si>
    <t>kwright@indot.in.gov</t>
  </si>
  <si>
    <t>Wright, Sarah</t>
  </si>
  <si>
    <t>317-509-2123</t>
  </si>
  <si>
    <t>swright@cbbel-in.com</t>
  </si>
  <si>
    <t>Yarian, Amber</t>
  </si>
  <si>
    <t>260-969-8251</t>
  </si>
  <si>
    <t>AYarian@indot.IN.gov</t>
  </si>
  <si>
    <t>Yarian, Matthew</t>
  </si>
  <si>
    <t>myarian@indot.in.gov</t>
  </si>
  <si>
    <t>Yeager, Rusty</t>
  </si>
  <si>
    <t>ryeager@lochgroup.com</t>
  </si>
  <si>
    <t>Yoder, Benjamin (Ben)</t>
  </si>
  <si>
    <t>byoder042@gmail.com</t>
  </si>
  <si>
    <t>Young, John Scott</t>
  </si>
  <si>
    <t>jyoung@keramida.com</t>
  </si>
  <si>
    <t>Zelles, Alexandra</t>
  </si>
  <si>
    <t>630-907-7072</t>
  </si>
  <si>
    <t>azelles@cmtengr.com</t>
  </si>
  <si>
    <t>Zook, Margaux</t>
  </si>
  <si>
    <t>mzook@usiconsultants.com</t>
  </si>
  <si>
    <t xml:space="preserve">Zuercher, Shannon </t>
  </si>
  <si>
    <t>317-826-7198</t>
  </si>
  <si>
    <t>Shannonz@metricenv.com</t>
  </si>
  <si>
    <t>Zug, Linda</t>
  </si>
  <si>
    <t>412-639-6949</t>
  </si>
  <si>
    <t xml:space="preserve">lindaz@metricenv.com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</si>
</sst>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_(&quot;$&quot;* #,##0_);_(&quot;$&quot;* \(#,##0\);_(&quot;$&quot;* &quot;-&quot;??_);_(@_)"/>
  </numFmts>
  <fonts count="1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Iskoola Pot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Alignment="1" applyProtection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3" fillId="0" borderId="0" xfId="0" applyFont="1" applyProtection="1">
      <protection locked="0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1" applyFont="1" applyBorder="1" applyAlignment="1" applyProtection="1"/>
    <xf numFmtId="0" fontId="3" fillId="0" borderId="0" xfId="0" applyFont="1" applyAlignment="1">
      <alignment horizontal="left" wrapText="1"/>
    </xf>
    <xf numFmtId="0" fontId="1" fillId="0" borderId="0" xfId="0" applyFont="1"/>
    <xf numFmtId="0" fontId="4" fillId="0" borderId="0" xfId="1" applyFont="1" applyFill="1" applyBorder="1" applyAlignment="1" applyProtection="1"/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/>
    </xf>
    <xf numFmtId="0" fontId="0" fillId="2" borderId="0" xfId="0" applyFill="1"/>
    <xf numFmtId="0" fontId="8" fillId="0" borderId="0" xfId="0" applyFont="1" applyAlignment="1">
      <alignment vertical="center"/>
    </xf>
    <xf numFmtId="0" fontId="0" fillId="0" borderId="1" xfId="0" applyBorder="1" applyAlignment="1" applyProtection="1">
      <alignment horizontal="left"/>
      <protection locked="0"/>
    </xf>
    <xf numFmtId="44" fontId="3" fillId="0" borderId="0" xfId="2" applyFont="1" applyAlignment="1" applyProtection="1">
      <alignment horizontal="left"/>
      <protection locked="0"/>
    </xf>
    <xf numFmtId="165" fontId="3" fillId="0" borderId="0" xfId="2" applyNumberFormat="1" applyFont="1" applyAlignment="1" applyProtection="1">
      <alignment horizontal="left"/>
      <protection locked="0"/>
    </xf>
    <xf numFmtId="165" fontId="0" fillId="0" borderId="0" xfId="2" applyNumberFormat="1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0" fillId="3" borderId="0" xfId="0" applyFill="1"/>
    <xf numFmtId="0" fontId="10" fillId="0" borderId="0" xfId="0" applyFont="1"/>
    <xf numFmtId="165" fontId="3" fillId="0" borderId="0" xfId="0" applyNumberFormat="1" applyFont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3" borderId="0" xfId="0" applyFont="1" applyFill="1"/>
    <xf numFmtId="0" fontId="3" fillId="0" borderId="0" xfId="0" quotePrefix="1" applyFont="1"/>
    <xf numFmtId="0" fontId="2" fillId="0" borderId="0" xfId="1" applyFont="1" applyBorder="1" applyAlignment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5"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usanc@metricenv.com" TargetMode="External"/><Relationship Id="rId299" Type="http://schemas.openxmlformats.org/officeDocument/2006/relationships/hyperlink" Target="mailto:mmhamilton09@gmail.com" TargetMode="External"/><Relationship Id="rId21" Type="http://schemas.openxmlformats.org/officeDocument/2006/relationships/hyperlink" Target="mailto:dstevens@dlz.com" TargetMode="External"/><Relationship Id="rId63" Type="http://schemas.openxmlformats.org/officeDocument/2006/relationships/hyperlink" Target="mailto:cknip@abonmarche.com" TargetMode="External"/><Relationship Id="rId159" Type="http://schemas.openxmlformats.org/officeDocument/2006/relationships/hyperlink" Target="mailto:Tstout@structurepoint.com" TargetMode="External"/><Relationship Id="rId324" Type="http://schemas.openxmlformats.org/officeDocument/2006/relationships/hyperlink" Target="mailto:ssorrell@indot.in.gov" TargetMode="External"/><Relationship Id="rId366" Type="http://schemas.openxmlformats.org/officeDocument/2006/relationships/hyperlink" Target="mailto:JasonD@metricenv.com" TargetMode="External"/><Relationship Id="rId170" Type="http://schemas.openxmlformats.org/officeDocument/2006/relationships/hyperlink" Target="mailto:AKattmann@lochgroup.com" TargetMode="External"/><Relationship Id="rId226" Type="http://schemas.openxmlformats.org/officeDocument/2006/relationships/hyperlink" Target="mailto:Matthew.Kestner@burgessniple.com" TargetMode="External"/><Relationship Id="rId433" Type="http://schemas.openxmlformats.org/officeDocument/2006/relationships/hyperlink" Target="mailto:mhollcraft@weintrautinc.com" TargetMode="External"/><Relationship Id="rId268" Type="http://schemas.openxmlformats.org/officeDocument/2006/relationships/hyperlink" Target="mailto:cradcliff@sjcainc.com" TargetMode="External"/><Relationship Id="rId475" Type="http://schemas.openxmlformats.org/officeDocument/2006/relationships/hyperlink" Target="mailto:aaron.stolte@kimley-horn.com" TargetMode="External"/><Relationship Id="rId32" Type="http://schemas.openxmlformats.org/officeDocument/2006/relationships/hyperlink" Target="mailto:nbennett@bfsengr.com" TargetMode="External"/><Relationship Id="rId74" Type="http://schemas.openxmlformats.org/officeDocument/2006/relationships/hyperlink" Target="mailto:mjabo@valpo.us" TargetMode="External"/><Relationship Id="rId128" Type="http://schemas.openxmlformats.org/officeDocument/2006/relationships/hyperlink" Target="mailto:Mbrendel@lochgroup.com" TargetMode="External"/><Relationship Id="rId335" Type="http://schemas.openxmlformats.org/officeDocument/2006/relationships/hyperlink" Target="mailto:rwalker@b-l-n.com" TargetMode="External"/><Relationship Id="rId377" Type="http://schemas.openxmlformats.org/officeDocument/2006/relationships/hyperlink" Target="mailto:JoCrane@indot.in.gov" TargetMode="External"/><Relationship Id="rId500" Type="http://schemas.openxmlformats.org/officeDocument/2006/relationships/hyperlink" Target="mailto:twick@indot.in.gov" TargetMode="External"/><Relationship Id="rId5" Type="http://schemas.openxmlformats.org/officeDocument/2006/relationships/hyperlink" Target="mailto:linda@weintrautinc.com" TargetMode="External"/><Relationship Id="rId181" Type="http://schemas.openxmlformats.org/officeDocument/2006/relationships/hyperlink" Target="mailto:Hhume@lochgroup.com" TargetMode="External"/><Relationship Id="rId237" Type="http://schemas.openxmlformats.org/officeDocument/2006/relationships/hyperlink" Target="mailto:Jconkright@indot.in.gov" TargetMode="External"/><Relationship Id="rId402" Type="http://schemas.openxmlformats.org/officeDocument/2006/relationships/hyperlink" Target="mailto:aborland@graypape.com" TargetMode="External"/><Relationship Id="rId279" Type="http://schemas.openxmlformats.org/officeDocument/2006/relationships/hyperlink" Target="mailto:bervin@indot.in.gov" TargetMode="External"/><Relationship Id="rId444" Type="http://schemas.openxmlformats.org/officeDocument/2006/relationships/hyperlink" Target="mailto:moh@cmtengr.com" TargetMode="External"/><Relationship Id="rId486" Type="http://schemas.openxmlformats.org/officeDocument/2006/relationships/hyperlink" Target="mailto:bdavidson@usiconsultants.com" TargetMode="External"/><Relationship Id="rId43" Type="http://schemas.openxmlformats.org/officeDocument/2006/relationships/hyperlink" Target="mailto:gfranco@francoengineers.com" TargetMode="External"/><Relationship Id="rId139" Type="http://schemas.openxmlformats.org/officeDocument/2006/relationships/hyperlink" Target="mailto:schristensen@emcsinc.com" TargetMode="External"/><Relationship Id="rId290" Type="http://schemas.openxmlformats.org/officeDocument/2006/relationships/hyperlink" Target="mailto:richray512@gmail.com" TargetMode="External"/><Relationship Id="rId304" Type="http://schemas.openxmlformats.org/officeDocument/2006/relationships/hyperlink" Target="mailto:cabbott@apecindy.com" TargetMode="External"/><Relationship Id="rId346" Type="http://schemas.openxmlformats.org/officeDocument/2006/relationships/hyperlink" Target="mailto:sfelger@vsengineering.com" TargetMode="External"/><Relationship Id="rId388" Type="http://schemas.openxmlformats.org/officeDocument/2006/relationships/hyperlink" Target="mailto:Lvine@v3co.com" TargetMode="External"/><Relationship Id="rId85" Type="http://schemas.openxmlformats.org/officeDocument/2006/relationships/hyperlink" Target="mailto:Dtownsend@lochgroup.com" TargetMode="External"/><Relationship Id="rId150" Type="http://schemas.openxmlformats.org/officeDocument/2006/relationships/hyperlink" Target="mailto:jcarrhydro@sbcglobal.net" TargetMode="External"/><Relationship Id="rId192" Type="http://schemas.openxmlformats.org/officeDocument/2006/relationships/hyperlink" Target="mailto:dawnreplogle@resogrp.com" TargetMode="External"/><Relationship Id="rId206" Type="http://schemas.openxmlformats.org/officeDocument/2006/relationships/hyperlink" Target="mailto:Apassmore@indot.in.gov" TargetMode="External"/><Relationship Id="rId413" Type="http://schemas.openxmlformats.org/officeDocument/2006/relationships/hyperlink" Target="mailto:jleever@indot.in.gov" TargetMode="External"/><Relationship Id="rId248" Type="http://schemas.openxmlformats.org/officeDocument/2006/relationships/hyperlink" Target="mailto:mzook@usiconsultants.com" TargetMode="External"/><Relationship Id="rId455" Type="http://schemas.openxmlformats.org/officeDocument/2006/relationships/hyperlink" Target="mailto:slightner@hntb.com" TargetMode="External"/><Relationship Id="rId497" Type="http://schemas.openxmlformats.org/officeDocument/2006/relationships/hyperlink" Target="mailto:nmoleski@fveng.com" TargetMode="External"/><Relationship Id="rId12" Type="http://schemas.openxmlformats.org/officeDocument/2006/relationships/hyperlink" Target="mailto:bridgway@eagleridgecivil.com" TargetMode="External"/><Relationship Id="rId108" Type="http://schemas.openxmlformats.org/officeDocument/2006/relationships/hyperlink" Target="mailto:LSHRADER@indot.in.gov" TargetMode="External"/><Relationship Id="rId315" Type="http://schemas.openxmlformats.org/officeDocument/2006/relationships/hyperlink" Target="mailto:SKooy@structurepoint.com" TargetMode="External"/><Relationship Id="rId357" Type="http://schemas.openxmlformats.org/officeDocument/2006/relationships/hyperlink" Target="mailto:Lanae.Woods@stantec.com" TargetMode="External"/><Relationship Id="rId54" Type="http://schemas.openxmlformats.org/officeDocument/2006/relationships/hyperlink" Target="mailto:bwilliamson@indot.in.gov" TargetMode="External"/><Relationship Id="rId96" Type="http://schemas.openxmlformats.org/officeDocument/2006/relationships/hyperlink" Target="mailto:aball@vsengineering.com" TargetMode="External"/><Relationship Id="rId161" Type="http://schemas.openxmlformats.org/officeDocument/2006/relationships/hyperlink" Target="mailto:ewilson@hwlochner.com" TargetMode="External"/><Relationship Id="rId217" Type="http://schemas.openxmlformats.org/officeDocument/2006/relationships/hyperlink" Target="mailto:karl.krukenberg@wsp.com" TargetMode="External"/><Relationship Id="rId399" Type="http://schemas.openxmlformats.org/officeDocument/2006/relationships/hyperlink" Target="mailto:Bmoneymaker@kaskaskiaeng.com" TargetMode="External"/><Relationship Id="rId259" Type="http://schemas.openxmlformats.org/officeDocument/2006/relationships/hyperlink" Target="mailto:Marty.sabla@ebpaving.com" TargetMode="External"/><Relationship Id="rId424" Type="http://schemas.openxmlformats.org/officeDocument/2006/relationships/hyperlink" Target="mailto:Cameron.Fraser@clarkdietz.com" TargetMode="External"/><Relationship Id="rId466" Type="http://schemas.openxmlformats.org/officeDocument/2006/relationships/hyperlink" Target="mailto:mason.gamble@cityoffortwayne.org" TargetMode="External"/><Relationship Id="rId23" Type="http://schemas.openxmlformats.org/officeDocument/2006/relationships/hyperlink" Target="mailto:tmolt@dlz.com" TargetMode="External"/><Relationship Id="rId119" Type="http://schemas.openxmlformats.org/officeDocument/2006/relationships/hyperlink" Target="mailto:samirr@metricenv.com" TargetMode="External"/><Relationship Id="rId270" Type="http://schemas.openxmlformats.org/officeDocument/2006/relationships/hyperlink" Target="mailto:vveach@sjcainc.com" TargetMode="External"/><Relationship Id="rId326" Type="http://schemas.openxmlformats.org/officeDocument/2006/relationships/hyperlink" Target="mailto:JPoiry@indot.IN.gov" TargetMode="External"/><Relationship Id="rId65" Type="http://schemas.openxmlformats.org/officeDocument/2006/relationships/hyperlink" Target="mailto:llawlor@structurepoint.com" TargetMode="External"/><Relationship Id="rId130" Type="http://schemas.openxmlformats.org/officeDocument/2006/relationships/hyperlink" Target="mailto:hford@rqaw.com" TargetMode="External"/><Relationship Id="rId368" Type="http://schemas.openxmlformats.org/officeDocument/2006/relationships/hyperlink" Target="mailto:SamanthaW@metricenv.com" TargetMode="External"/><Relationship Id="rId172" Type="http://schemas.openxmlformats.org/officeDocument/2006/relationships/hyperlink" Target="mailto:Jmgill@indot.in.gov" TargetMode="External"/><Relationship Id="rId228" Type="http://schemas.openxmlformats.org/officeDocument/2006/relationships/hyperlink" Target="mailto:azelles@cmtengr.com" TargetMode="External"/><Relationship Id="rId435" Type="http://schemas.openxmlformats.org/officeDocument/2006/relationships/hyperlink" Target="mailto:Raynbrown1998@gmail.com" TargetMode="External"/><Relationship Id="rId477" Type="http://schemas.openxmlformats.org/officeDocument/2006/relationships/hyperlink" Target="mailto:mottenwell@cmtengr.com" TargetMode="External"/><Relationship Id="rId281" Type="http://schemas.openxmlformats.org/officeDocument/2006/relationships/hyperlink" Target="mailto:lvale@hwlochner.com" TargetMode="External"/><Relationship Id="rId337" Type="http://schemas.openxmlformats.org/officeDocument/2006/relationships/hyperlink" Target="mailto:wbutch@Fishbeck.com" TargetMode="External"/><Relationship Id="rId502" Type="http://schemas.openxmlformats.org/officeDocument/2006/relationships/hyperlink" Target="mailto:ffeuer@indot.in.gov" TargetMode="External"/><Relationship Id="rId34" Type="http://schemas.openxmlformats.org/officeDocument/2006/relationships/hyperlink" Target="mailto:daniel.prevost@parsons.com" TargetMode="External"/><Relationship Id="rId76" Type="http://schemas.openxmlformats.org/officeDocument/2006/relationships/hyperlink" Target="mailto:dnfranco@francoengineers.com" TargetMode="External"/><Relationship Id="rId141" Type="http://schemas.openxmlformats.org/officeDocument/2006/relationships/hyperlink" Target="mailto:Steve.Lane@wsp.com" TargetMode="External"/><Relationship Id="rId379" Type="http://schemas.openxmlformats.org/officeDocument/2006/relationships/hyperlink" Target="mailto:agetting@chacompanies.com" TargetMode="External"/><Relationship Id="rId7" Type="http://schemas.openxmlformats.org/officeDocument/2006/relationships/hyperlink" Target="mailto:idalal@jsengr.com" TargetMode="External"/><Relationship Id="rId183" Type="http://schemas.openxmlformats.org/officeDocument/2006/relationships/hyperlink" Target="mailto:Pmarucco@hanson-inc.com" TargetMode="External"/><Relationship Id="rId239" Type="http://schemas.openxmlformats.org/officeDocument/2006/relationships/hyperlink" Target="mailto:Richard.hoffman@rsandh.com" TargetMode="External"/><Relationship Id="rId390" Type="http://schemas.openxmlformats.org/officeDocument/2006/relationships/hyperlink" Target="mailto:zoev@metricenv.com" TargetMode="External"/><Relationship Id="rId404" Type="http://schemas.openxmlformats.org/officeDocument/2006/relationships/hyperlink" Target="mailto:ben.blocher@stantec.com" TargetMode="External"/><Relationship Id="rId446" Type="http://schemas.openxmlformats.org/officeDocument/2006/relationships/hyperlink" Target="mailto:patrick.carpenter@dot.gov" TargetMode="External"/><Relationship Id="rId250" Type="http://schemas.openxmlformats.org/officeDocument/2006/relationships/hyperlink" Target="mailto:PParke@lochgroup.com" TargetMode="External"/><Relationship Id="rId292" Type="http://schemas.openxmlformats.org/officeDocument/2006/relationships/hyperlink" Target="mailto:pkillian@cfsenv.com" TargetMode="External"/><Relationship Id="rId306" Type="http://schemas.openxmlformats.org/officeDocument/2006/relationships/hyperlink" Target="mailto:santon@hntb.com" TargetMode="External"/><Relationship Id="rId488" Type="http://schemas.openxmlformats.org/officeDocument/2006/relationships/hyperlink" Target="mailto:sdehring@fveng.com" TargetMode="External"/><Relationship Id="rId45" Type="http://schemas.openxmlformats.org/officeDocument/2006/relationships/hyperlink" Target="mailto:rachele@littleriverconsultants.com" TargetMode="External"/><Relationship Id="rId87" Type="http://schemas.openxmlformats.org/officeDocument/2006/relationships/hyperlink" Target="mailto:mhamman@mbakerintl.com" TargetMode="External"/><Relationship Id="rId110" Type="http://schemas.openxmlformats.org/officeDocument/2006/relationships/hyperlink" Target="mailto:hlacey@cmtengr.com" TargetMode="External"/><Relationship Id="rId348" Type="http://schemas.openxmlformats.org/officeDocument/2006/relationships/hyperlink" Target="mailto:DSolorzano@indot.IN.gov" TargetMode="External"/><Relationship Id="rId152" Type="http://schemas.openxmlformats.org/officeDocument/2006/relationships/hyperlink" Target="mailto:ahiggins@hwlochner.com" TargetMode="External"/><Relationship Id="rId194" Type="http://schemas.openxmlformats.org/officeDocument/2006/relationships/hyperlink" Target="mailto:jstetzel@structurepoint.com" TargetMode="External"/><Relationship Id="rId208" Type="http://schemas.openxmlformats.org/officeDocument/2006/relationships/hyperlink" Target="mailto:erica.tait@dot.gov" TargetMode="External"/><Relationship Id="rId415" Type="http://schemas.openxmlformats.org/officeDocument/2006/relationships/hyperlink" Target="mailto:smcghee@indot.in.gov" TargetMode="External"/><Relationship Id="rId457" Type="http://schemas.openxmlformats.org/officeDocument/2006/relationships/hyperlink" Target="mailto:Grwilliams@indot.in.gov" TargetMode="External"/><Relationship Id="rId261" Type="http://schemas.openxmlformats.org/officeDocument/2006/relationships/hyperlink" Target="mailto:kwing@b-l-n.com" TargetMode="External"/><Relationship Id="rId499" Type="http://schemas.openxmlformats.org/officeDocument/2006/relationships/hyperlink" Target="mailto:astahl@indot.in.gov" TargetMode="External"/><Relationship Id="rId14" Type="http://schemas.openxmlformats.org/officeDocument/2006/relationships/hyperlink" Target="mailto:R.Webb@gaiconsultants.com" TargetMode="External"/><Relationship Id="rId56" Type="http://schemas.openxmlformats.org/officeDocument/2006/relationships/hyperlink" Target="mailto:sdavies@chacompanies.com" TargetMode="External"/><Relationship Id="rId317" Type="http://schemas.openxmlformats.org/officeDocument/2006/relationships/hyperlink" Target="mailto:rkurtz@indot.in.gov" TargetMode="External"/><Relationship Id="rId359" Type="http://schemas.openxmlformats.org/officeDocument/2006/relationships/hyperlink" Target="mailto:jstern@kaskaskiaeng.com" TargetMode="External"/><Relationship Id="rId98" Type="http://schemas.openxmlformats.org/officeDocument/2006/relationships/hyperlink" Target="mailto:Caleb.asbury@davey.com" TargetMode="External"/><Relationship Id="rId121" Type="http://schemas.openxmlformats.org/officeDocument/2006/relationships/hyperlink" Target="mailto:matt.peters@co.allen.in.us" TargetMode="External"/><Relationship Id="rId163" Type="http://schemas.openxmlformats.org/officeDocument/2006/relationships/hyperlink" Target="mailto:rhook@usiconsultants.com" TargetMode="External"/><Relationship Id="rId219" Type="http://schemas.openxmlformats.org/officeDocument/2006/relationships/hyperlink" Target="mailto:bcrutchfield@usiconsultants.com" TargetMode="External"/><Relationship Id="rId370" Type="http://schemas.openxmlformats.org/officeDocument/2006/relationships/hyperlink" Target="mailto:clankford14@gmail.com" TargetMode="External"/><Relationship Id="rId426" Type="http://schemas.openxmlformats.org/officeDocument/2006/relationships/hyperlink" Target="mailto:Csmith97@alumni.nd.edu" TargetMode="External"/><Relationship Id="rId230" Type="http://schemas.openxmlformats.org/officeDocument/2006/relationships/hyperlink" Target="mailto:tomas.fuentesrohwer@davey.com" TargetMode="External"/><Relationship Id="rId468" Type="http://schemas.openxmlformats.org/officeDocument/2006/relationships/hyperlink" Target="mailto:rph.hall@gmail.com" TargetMode="External"/><Relationship Id="rId25" Type="http://schemas.openxmlformats.org/officeDocument/2006/relationships/hyperlink" Target="mailto:ddye@indot.in.gov" TargetMode="External"/><Relationship Id="rId67" Type="http://schemas.openxmlformats.org/officeDocument/2006/relationships/hyperlink" Target="mailto:bshaw@b-l-n.com" TargetMode="External"/><Relationship Id="rId272" Type="http://schemas.openxmlformats.org/officeDocument/2006/relationships/hyperlink" Target="mailto:hfox@sjcainc.com" TargetMode="External"/><Relationship Id="rId328" Type="http://schemas.openxmlformats.org/officeDocument/2006/relationships/hyperlink" Target="mailto:steague1@indot.in.gov" TargetMode="External"/><Relationship Id="rId132" Type="http://schemas.openxmlformats.org/officeDocument/2006/relationships/hyperlink" Target="mailto:mjohnson@ciorba.com" TargetMode="External"/><Relationship Id="rId174" Type="http://schemas.openxmlformats.org/officeDocument/2006/relationships/hyperlink" Target="mailto:ospeckman@v3co.com" TargetMode="External"/><Relationship Id="rId381" Type="http://schemas.openxmlformats.org/officeDocument/2006/relationships/hyperlink" Target="mailto:Kaylee.Kloer@lochgroup.com" TargetMode="External"/><Relationship Id="rId241" Type="http://schemas.openxmlformats.org/officeDocument/2006/relationships/hyperlink" Target="mailto:rpohnan@msconsultants.com" TargetMode="External"/><Relationship Id="rId437" Type="http://schemas.openxmlformats.org/officeDocument/2006/relationships/hyperlink" Target="mailto:tgolem@reltd.com" TargetMode="External"/><Relationship Id="rId479" Type="http://schemas.openxmlformats.org/officeDocument/2006/relationships/hyperlink" Target="mailto:B.Earl@gaiconsultants.com" TargetMode="External"/><Relationship Id="rId36" Type="http://schemas.openxmlformats.org/officeDocument/2006/relationships/hyperlink" Target="mailto:mcoon@indot.in.gov" TargetMode="External"/><Relationship Id="rId283" Type="http://schemas.openxmlformats.org/officeDocument/2006/relationships/hyperlink" Target="mailto:twieseke@lochgroup.com" TargetMode="External"/><Relationship Id="rId339" Type="http://schemas.openxmlformats.org/officeDocument/2006/relationships/hyperlink" Target="mailto:KArnold2@indot.IN.gov" TargetMode="External"/><Relationship Id="rId490" Type="http://schemas.openxmlformats.org/officeDocument/2006/relationships/hyperlink" Target="mailto:fperez@abonmarche.com" TargetMode="External"/><Relationship Id="rId504" Type="http://schemas.openxmlformats.org/officeDocument/2006/relationships/hyperlink" Target="mailto:hwinebrinner@resogrp.com" TargetMode="External"/><Relationship Id="rId78" Type="http://schemas.openxmlformats.org/officeDocument/2006/relationships/hyperlink" Target="mailto:mbeck@crossroadengineers.com" TargetMode="External"/><Relationship Id="rId101" Type="http://schemas.openxmlformats.org/officeDocument/2006/relationships/hyperlink" Target="mailto:leah.boits@parsons.com" TargetMode="External"/><Relationship Id="rId143" Type="http://schemas.openxmlformats.org/officeDocument/2006/relationships/hyperlink" Target="mailto:aaron.toombs@ucindy.com" TargetMode="External"/><Relationship Id="rId185" Type="http://schemas.openxmlformats.org/officeDocument/2006/relationships/hyperlink" Target="mailto:Breust@lochgroup.com" TargetMode="External"/><Relationship Id="rId350" Type="http://schemas.openxmlformats.org/officeDocument/2006/relationships/hyperlink" Target="mailto:msnuffer@ascgroup.net" TargetMode="External"/><Relationship Id="rId406" Type="http://schemas.openxmlformats.org/officeDocument/2006/relationships/hyperlink" Target="mailto:ck@dunnmorgan.com" TargetMode="External"/><Relationship Id="rId9" Type="http://schemas.openxmlformats.org/officeDocument/2006/relationships/hyperlink" Target="mailto:kgillette@HNTB.com" TargetMode="External"/><Relationship Id="rId210" Type="http://schemas.openxmlformats.org/officeDocument/2006/relationships/hyperlink" Target="mailto:Cvergon@indot.in.gov" TargetMode="External"/><Relationship Id="rId392" Type="http://schemas.openxmlformats.org/officeDocument/2006/relationships/hyperlink" Target="mailto:bwilliams@usiconsultants.com" TargetMode="External"/><Relationship Id="rId448" Type="http://schemas.openxmlformats.org/officeDocument/2006/relationships/hyperlink" Target="mailto:byoder042@gmail.com" TargetMode="External"/><Relationship Id="rId252" Type="http://schemas.openxmlformats.org/officeDocument/2006/relationships/hyperlink" Target="mailto:nbobinski@kapurinc.com" TargetMode="External"/><Relationship Id="rId294" Type="http://schemas.openxmlformats.org/officeDocument/2006/relationships/hyperlink" Target="mailto:rdonahue@fpbhonline.com" TargetMode="External"/><Relationship Id="rId308" Type="http://schemas.openxmlformats.org/officeDocument/2006/relationships/hyperlink" Target="mailto:rcarrington@dlz.com" TargetMode="External"/><Relationship Id="rId47" Type="http://schemas.openxmlformats.org/officeDocument/2006/relationships/hyperlink" Target="mailto:kcummins@indot.in.gov" TargetMode="External"/><Relationship Id="rId89" Type="http://schemas.openxmlformats.org/officeDocument/2006/relationships/hyperlink" Target="mailto:kboot@rqaw.com" TargetMode="External"/><Relationship Id="rId112" Type="http://schemas.openxmlformats.org/officeDocument/2006/relationships/hyperlink" Target="mailto:Jason@weintrautinc.com" TargetMode="External"/><Relationship Id="rId154" Type="http://schemas.openxmlformats.org/officeDocument/2006/relationships/hyperlink" Target="mailto:ckunkel@lochgroup.coom" TargetMode="External"/><Relationship Id="rId361" Type="http://schemas.openxmlformats.org/officeDocument/2006/relationships/hyperlink" Target="mailto:JJacquay1@indot.IN.gov" TargetMode="External"/><Relationship Id="rId196" Type="http://schemas.openxmlformats.org/officeDocument/2006/relationships/hyperlink" Target="mailto:rthompson@qk4.com" TargetMode="External"/><Relationship Id="rId417" Type="http://schemas.openxmlformats.org/officeDocument/2006/relationships/hyperlink" Target="mailto:Cquintanilla@indot.in.gov" TargetMode="External"/><Relationship Id="rId459" Type="http://schemas.openxmlformats.org/officeDocument/2006/relationships/hyperlink" Target="mailto:caroline.tegeler@burgessniple.com" TargetMode="External"/><Relationship Id="rId16" Type="http://schemas.openxmlformats.org/officeDocument/2006/relationships/hyperlink" Target="mailto:dcleveland@corradino.com" TargetMode="External"/><Relationship Id="rId221" Type="http://schemas.openxmlformats.org/officeDocument/2006/relationships/hyperlink" Target="mailto:sfarrell@structurepoint.com" TargetMode="External"/><Relationship Id="rId263" Type="http://schemas.openxmlformats.org/officeDocument/2006/relationships/hyperlink" Target="mailto:tmckinney@structurepoint.com" TargetMode="External"/><Relationship Id="rId319" Type="http://schemas.openxmlformats.org/officeDocument/2006/relationships/hyperlink" Target="mailto:shelby@sjcainc.com" TargetMode="External"/><Relationship Id="rId470" Type="http://schemas.openxmlformats.org/officeDocument/2006/relationships/hyperlink" Target="mailto:janelle.lemon@lochgroup.com" TargetMode="External"/><Relationship Id="rId58" Type="http://schemas.openxmlformats.org/officeDocument/2006/relationships/hyperlink" Target="mailto:ssperry@indot.in.gov" TargetMode="External"/><Relationship Id="rId123" Type="http://schemas.openxmlformats.org/officeDocument/2006/relationships/hyperlink" Target="mailto:lwerner@indot.in.gov" TargetMode="External"/><Relationship Id="rId330" Type="http://schemas.openxmlformats.org/officeDocument/2006/relationships/hyperlink" Target="mailto:chwilliams@indot.in.gov" TargetMode="External"/><Relationship Id="rId165" Type="http://schemas.openxmlformats.org/officeDocument/2006/relationships/hyperlink" Target="mailto:sams@metricenv.com" TargetMode="External"/><Relationship Id="rId372" Type="http://schemas.openxmlformats.org/officeDocument/2006/relationships/hyperlink" Target="mailto:sdavidson@structurepoint.com" TargetMode="External"/><Relationship Id="rId428" Type="http://schemas.openxmlformats.org/officeDocument/2006/relationships/hyperlink" Target="mailto:Christine.rahtz@stantec.com" TargetMode="External"/><Relationship Id="rId232" Type="http://schemas.openxmlformats.org/officeDocument/2006/relationships/hyperlink" Target="mailto:awhitehead@hanson-inc.com" TargetMode="External"/><Relationship Id="rId274" Type="http://schemas.openxmlformats.org/officeDocument/2006/relationships/hyperlink" Target="mailto:BLayton@bfsengr.com" TargetMode="External"/><Relationship Id="rId481" Type="http://schemas.openxmlformats.org/officeDocument/2006/relationships/hyperlink" Target="mailto:MBarletta@kaskaskiaeng.com" TargetMode="External"/><Relationship Id="rId27" Type="http://schemas.openxmlformats.org/officeDocument/2006/relationships/hyperlink" Target="mailto:sbranigin@indot.in.gov" TargetMode="External"/><Relationship Id="rId69" Type="http://schemas.openxmlformats.org/officeDocument/2006/relationships/hyperlink" Target="mailto:Estoops@indot.in.gov" TargetMode="External"/><Relationship Id="rId134" Type="http://schemas.openxmlformats.org/officeDocument/2006/relationships/hyperlink" Target="mailto:Jrowley@hanson-inc.com" TargetMode="External"/><Relationship Id="rId80" Type="http://schemas.openxmlformats.org/officeDocument/2006/relationships/hyperlink" Target="mailto:Tamara.Miller@cardno.com" TargetMode="External"/><Relationship Id="rId176" Type="http://schemas.openxmlformats.org/officeDocument/2006/relationships/hyperlink" Target="mailto:ellen@crane-es-com" TargetMode="External"/><Relationship Id="rId341" Type="http://schemas.openxmlformats.org/officeDocument/2006/relationships/hyperlink" Target="mailto:Amarshall@indot.in.gov" TargetMode="External"/><Relationship Id="rId383" Type="http://schemas.openxmlformats.org/officeDocument/2006/relationships/hyperlink" Target="mailto:tina.myers@rasmith.com" TargetMode="External"/><Relationship Id="rId439" Type="http://schemas.openxmlformats.org/officeDocument/2006/relationships/hyperlink" Target="mailto:mdifranco@sjcainc.com" TargetMode="External"/><Relationship Id="rId201" Type="http://schemas.openxmlformats.org/officeDocument/2006/relationships/hyperlink" Target="mailto:Slangley@lochgroup.com" TargetMode="External"/><Relationship Id="rId243" Type="http://schemas.openxmlformats.org/officeDocument/2006/relationships/hyperlink" Target="mailto:PPutzier@lochgroup.com" TargetMode="External"/><Relationship Id="rId285" Type="http://schemas.openxmlformats.org/officeDocument/2006/relationships/hyperlink" Target="mailto:jhignite@chasolutions.com" TargetMode="External"/><Relationship Id="rId450" Type="http://schemas.openxmlformats.org/officeDocument/2006/relationships/hyperlink" Target="mailto:dglista@hntb.com" TargetMode="External"/><Relationship Id="rId506" Type="http://schemas.openxmlformats.org/officeDocument/2006/relationships/hyperlink" Target="mailto:kready@indot.in.gov" TargetMode="External"/><Relationship Id="rId38" Type="http://schemas.openxmlformats.org/officeDocument/2006/relationships/hyperlink" Target="mailto:jstone@dlz.com" TargetMode="External"/><Relationship Id="rId103" Type="http://schemas.openxmlformats.org/officeDocument/2006/relationships/hyperlink" Target="mailto:mober@Indot.in.gov" TargetMode="External"/><Relationship Id="rId310" Type="http://schemas.openxmlformats.org/officeDocument/2006/relationships/hyperlink" Target="mailto:CHoogewerf@lochgroup.com" TargetMode="External"/><Relationship Id="rId492" Type="http://schemas.openxmlformats.org/officeDocument/2006/relationships/hyperlink" Target="mailto:sebastian.leon.emmert@gmail.com" TargetMode="External"/><Relationship Id="rId91" Type="http://schemas.openxmlformats.org/officeDocument/2006/relationships/hyperlink" Target="mailto:jplothow@rmasurveying.com" TargetMode="External"/><Relationship Id="rId145" Type="http://schemas.openxmlformats.org/officeDocument/2006/relationships/hyperlink" Target="mailto:mikec@ucindy.com" TargetMode="External"/><Relationship Id="rId187" Type="http://schemas.openxmlformats.org/officeDocument/2006/relationships/hyperlink" Target="mailto:Keaton.Veldkamp@parsons.com" TargetMode="External"/><Relationship Id="rId352" Type="http://schemas.openxmlformats.org/officeDocument/2006/relationships/hyperlink" Target="mailto:mhieronymus@hwlochner.com" TargetMode="External"/><Relationship Id="rId394" Type="http://schemas.openxmlformats.org/officeDocument/2006/relationships/hyperlink" Target="mailto:KBunch1@indot.in.gov" TargetMode="External"/><Relationship Id="rId408" Type="http://schemas.openxmlformats.org/officeDocument/2006/relationships/hyperlink" Target="mailto:golsen@structurepoint.com" TargetMode="External"/><Relationship Id="rId212" Type="http://schemas.openxmlformats.org/officeDocument/2006/relationships/hyperlink" Target="mailto:jrhodes@ascgroup.net" TargetMode="External"/><Relationship Id="rId254" Type="http://schemas.openxmlformats.org/officeDocument/2006/relationships/hyperlink" Target="mailto:jbass@indot.in.gov" TargetMode="External"/><Relationship Id="rId49" Type="http://schemas.openxmlformats.org/officeDocument/2006/relationships/hyperlink" Target="mailto:lmikles@ascgroup.net" TargetMode="External"/><Relationship Id="rId114" Type="http://schemas.openxmlformats.org/officeDocument/2006/relationships/hyperlink" Target="mailto:wademc@cdmsmith.com" TargetMode="External"/><Relationship Id="rId296" Type="http://schemas.openxmlformats.org/officeDocument/2006/relationships/hyperlink" Target="mailto:pfischer@hanson-inc.com" TargetMode="External"/><Relationship Id="rId461" Type="http://schemas.openxmlformats.org/officeDocument/2006/relationships/hyperlink" Target="mailto:bcastille@dccm.com" TargetMode="External"/><Relationship Id="rId60" Type="http://schemas.openxmlformats.org/officeDocument/2006/relationships/hyperlink" Target="mailto:athomas@indot.in.gov" TargetMode="External"/><Relationship Id="rId156" Type="http://schemas.openxmlformats.org/officeDocument/2006/relationships/hyperlink" Target="mailto:Smason@Indot.in.gov" TargetMode="External"/><Relationship Id="rId198" Type="http://schemas.openxmlformats.org/officeDocument/2006/relationships/hyperlink" Target="mailto:kfarrenkopf@kapurinc.com" TargetMode="External"/><Relationship Id="rId321" Type="http://schemas.openxmlformats.org/officeDocument/2006/relationships/hyperlink" Target="mailto:rmilner@hanson-inc.com" TargetMode="External"/><Relationship Id="rId363" Type="http://schemas.openxmlformats.org/officeDocument/2006/relationships/hyperlink" Target="mailto:catherineh@metricenv.com" TargetMode="External"/><Relationship Id="rId419" Type="http://schemas.openxmlformats.org/officeDocument/2006/relationships/hyperlink" Target="mailto:ChSchneider@indot.in.gov" TargetMode="External"/><Relationship Id="rId223" Type="http://schemas.openxmlformats.org/officeDocument/2006/relationships/hyperlink" Target="mailto:rbernthal@anterogroup.com" TargetMode="External"/><Relationship Id="rId430" Type="http://schemas.openxmlformats.org/officeDocument/2006/relationships/hyperlink" Target="mailto:Jill.conniff@kimley-horn.com" TargetMode="External"/><Relationship Id="rId18" Type="http://schemas.openxmlformats.org/officeDocument/2006/relationships/hyperlink" Target="mailto:cjeter@lawson-fisher.com" TargetMode="External"/><Relationship Id="rId265" Type="http://schemas.openxmlformats.org/officeDocument/2006/relationships/hyperlink" Target="mailto:rsessions@structurepoint.com" TargetMode="External"/><Relationship Id="rId472" Type="http://schemas.openxmlformats.org/officeDocument/2006/relationships/hyperlink" Target="mailto:mhatch@cmtengr.com" TargetMode="External"/><Relationship Id="rId125" Type="http://schemas.openxmlformats.org/officeDocument/2006/relationships/hyperlink" Target="mailto:Kalexander3@indot.in.gov" TargetMode="External"/><Relationship Id="rId167" Type="http://schemas.openxmlformats.org/officeDocument/2006/relationships/hyperlink" Target="mailto:tsummers@indot.in.gov" TargetMode="External"/><Relationship Id="rId332" Type="http://schemas.openxmlformats.org/officeDocument/2006/relationships/hyperlink" Target="mailto:amanley@hntb.com" TargetMode="External"/><Relationship Id="rId374" Type="http://schemas.openxmlformats.org/officeDocument/2006/relationships/hyperlink" Target="mailto:Chelsea.Modlin@lochgroup.com" TargetMode="External"/><Relationship Id="rId71" Type="http://schemas.openxmlformats.org/officeDocument/2006/relationships/hyperlink" Target="mailto:rduddleson@orbisec.com" TargetMode="External"/><Relationship Id="rId234" Type="http://schemas.openxmlformats.org/officeDocument/2006/relationships/hyperlink" Target="mailto:mleathers@hmbpe.com" TargetMode="External"/><Relationship Id="rId2" Type="http://schemas.openxmlformats.org/officeDocument/2006/relationships/hyperlink" Target="mailto:jdupont@lochgroup.com" TargetMode="External"/><Relationship Id="rId29" Type="http://schemas.openxmlformats.org/officeDocument/2006/relationships/hyperlink" Target="mailto:jeff.frantz@jacobs.com" TargetMode="External"/><Relationship Id="rId276" Type="http://schemas.openxmlformats.org/officeDocument/2006/relationships/hyperlink" Target="mailto:rpluckebaum@corradino.com" TargetMode="External"/><Relationship Id="rId441" Type="http://schemas.openxmlformats.org/officeDocument/2006/relationships/hyperlink" Target="mailto:eehler@idem.in.gov" TargetMode="External"/><Relationship Id="rId483" Type="http://schemas.openxmlformats.org/officeDocument/2006/relationships/hyperlink" Target="mailto:vburnett@indot.in.gov" TargetMode="External"/><Relationship Id="rId40" Type="http://schemas.openxmlformats.org/officeDocument/2006/relationships/hyperlink" Target="mailto:wlau@structurepoint.com" TargetMode="External"/><Relationship Id="rId136" Type="http://schemas.openxmlformats.org/officeDocument/2006/relationships/hyperlink" Target="mailto:ccosta@lochgroup.com" TargetMode="External"/><Relationship Id="rId178" Type="http://schemas.openxmlformats.org/officeDocument/2006/relationships/hyperlink" Target="mailto:Mathew.Aldridge@burgessniple.com" TargetMode="External"/><Relationship Id="rId301" Type="http://schemas.openxmlformats.org/officeDocument/2006/relationships/hyperlink" Target="mailto:lharris@lawson-fisher.com" TargetMode="External"/><Relationship Id="rId343" Type="http://schemas.openxmlformats.org/officeDocument/2006/relationships/hyperlink" Target="mailto:j.gumbert@gaiconsultants.com" TargetMode="External"/><Relationship Id="rId82" Type="http://schemas.openxmlformats.org/officeDocument/2006/relationships/hyperlink" Target="mailto:dwebb@aztec.us" TargetMode="External"/><Relationship Id="rId203" Type="http://schemas.openxmlformats.org/officeDocument/2006/relationships/hyperlink" Target="mailto:dadams@hwlochner.com" TargetMode="External"/><Relationship Id="rId385" Type="http://schemas.openxmlformats.org/officeDocument/2006/relationships/hyperlink" Target="mailto:trpettif@hotmail.com" TargetMode="External"/><Relationship Id="rId245" Type="http://schemas.openxmlformats.org/officeDocument/2006/relationships/hyperlink" Target="mailto:jbartletti@lochgroup.com" TargetMode="External"/><Relationship Id="rId287" Type="http://schemas.openxmlformats.org/officeDocument/2006/relationships/hyperlink" Target="mailto:michael.oliphant@ucindy.com" TargetMode="External"/><Relationship Id="rId410" Type="http://schemas.openxmlformats.org/officeDocument/2006/relationships/hyperlink" Target="mailto:mowens@augustmack.com" TargetMode="External"/><Relationship Id="rId452" Type="http://schemas.openxmlformats.org/officeDocument/2006/relationships/hyperlink" Target="mailto:LMontano@bfsengr.com" TargetMode="External"/><Relationship Id="rId494" Type="http://schemas.openxmlformats.org/officeDocument/2006/relationships/hyperlink" Target="mailto:dwebster@structurepoint.com" TargetMode="External"/><Relationship Id="rId508" Type="http://schemas.openxmlformats.org/officeDocument/2006/relationships/hyperlink" Target="mailto:afay@hntb.com" TargetMode="External"/><Relationship Id="rId105" Type="http://schemas.openxmlformats.org/officeDocument/2006/relationships/hyperlink" Target="mailto:jlandry@troyergroup.com" TargetMode="External"/><Relationship Id="rId147" Type="http://schemas.openxmlformats.org/officeDocument/2006/relationships/hyperlink" Target="mailto:susan.harrington@hdrinc.com" TargetMode="External"/><Relationship Id="rId312" Type="http://schemas.openxmlformats.org/officeDocument/2006/relationships/hyperlink" Target="mailto:Lillian.hutzell@clarkdietz.com" TargetMode="External"/><Relationship Id="rId354" Type="http://schemas.openxmlformats.org/officeDocument/2006/relationships/hyperlink" Target="mailto:ddefelice@ascgroup.net" TargetMode="External"/><Relationship Id="rId51" Type="http://schemas.openxmlformats.org/officeDocument/2006/relationships/hyperlink" Target="mailto:alawson@cmtengr.com" TargetMode="External"/><Relationship Id="rId93" Type="http://schemas.openxmlformats.org/officeDocument/2006/relationships/hyperlink" Target="mailto:VFlynn@kaskaskiaeng.com" TargetMode="External"/><Relationship Id="rId189" Type="http://schemas.openxmlformats.org/officeDocument/2006/relationships/hyperlink" Target="mailto:DEWhite@mbakerintl.com" TargetMode="External"/><Relationship Id="rId396" Type="http://schemas.openxmlformats.org/officeDocument/2006/relationships/hyperlink" Target="mailto:bmurray@hwlochner.com" TargetMode="External"/><Relationship Id="rId214" Type="http://schemas.openxmlformats.org/officeDocument/2006/relationships/hyperlink" Target="mailto:kahrenholtz@kaskakiaeng.com" TargetMode="External"/><Relationship Id="rId256" Type="http://schemas.openxmlformats.org/officeDocument/2006/relationships/hyperlink" Target="mailto:myarian@indot.in.gov" TargetMode="External"/><Relationship Id="rId298" Type="http://schemas.openxmlformats.org/officeDocument/2006/relationships/hyperlink" Target="mailto:Michelle.Greene@parsons.com" TargetMode="External"/><Relationship Id="rId421" Type="http://schemas.openxmlformats.org/officeDocument/2006/relationships/hyperlink" Target="mailto:ecarleton@indot.in.gov" TargetMode="External"/><Relationship Id="rId463" Type="http://schemas.openxmlformats.org/officeDocument/2006/relationships/hyperlink" Target="mailto:candries@hwlochner.com" TargetMode="External"/><Relationship Id="rId116" Type="http://schemas.openxmlformats.org/officeDocument/2006/relationships/hyperlink" Target="mailto:Tdarrah@indot.in.gov" TargetMode="External"/><Relationship Id="rId158" Type="http://schemas.openxmlformats.org/officeDocument/2006/relationships/hyperlink" Target="mailto:jkmiller@cmtengr.com" TargetMode="External"/><Relationship Id="rId323" Type="http://schemas.openxmlformats.org/officeDocument/2006/relationships/hyperlink" Target="mailto:APrzybylinski@indot.IN.gov" TargetMode="External"/><Relationship Id="rId20" Type="http://schemas.openxmlformats.org/officeDocument/2006/relationships/hyperlink" Target="mailto:kcubick@msconsultants.com" TargetMode="External"/><Relationship Id="rId62" Type="http://schemas.openxmlformats.org/officeDocument/2006/relationships/hyperlink" Target="mailto:chocharoen@gaiconsultants.com" TargetMode="External"/><Relationship Id="rId365" Type="http://schemas.openxmlformats.org/officeDocument/2006/relationships/hyperlink" Target="mailto:jennifer.graf@parsons.com" TargetMode="External"/><Relationship Id="rId225" Type="http://schemas.openxmlformats.org/officeDocument/2006/relationships/hyperlink" Target="mailto:norah@metricenv.com" TargetMode="External"/><Relationship Id="rId267" Type="http://schemas.openxmlformats.org/officeDocument/2006/relationships/hyperlink" Target="mailto:kmclane@sjcainc.com" TargetMode="External"/><Relationship Id="rId432" Type="http://schemas.openxmlformats.org/officeDocument/2006/relationships/hyperlink" Target="mailto:mmoss@bfsengr.com" TargetMode="External"/><Relationship Id="rId474" Type="http://schemas.openxmlformats.org/officeDocument/2006/relationships/hyperlink" Target="mailto:Kyrstin.Roberst@lochgroup.com" TargetMode="External"/><Relationship Id="rId127" Type="http://schemas.openxmlformats.org/officeDocument/2006/relationships/hyperlink" Target="mailto:Cbonds@lochgroup.com" TargetMode="External"/><Relationship Id="rId31" Type="http://schemas.openxmlformats.org/officeDocument/2006/relationships/hyperlink" Target="mailto:lhilden@indot.in.gov" TargetMode="External"/><Relationship Id="rId73" Type="http://schemas.openxmlformats.org/officeDocument/2006/relationships/hyperlink" Target="mailto:rgeorge@apecindy.com" TargetMode="External"/><Relationship Id="rId169" Type="http://schemas.openxmlformats.org/officeDocument/2006/relationships/hyperlink" Target="mailto:ryeager@lochgroup.com" TargetMode="External"/><Relationship Id="rId334" Type="http://schemas.openxmlformats.org/officeDocument/2006/relationships/hyperlink" Target="mailto:lindaz@metricenv.com" TargetMode="External"/><Relationship Id="rId376" Type="http://schemas.openxmlformats.org/officeDocument/2006/relationships/hyperlink" Target="mailto:psamra@structurepoint.com" TargetMode="External"/><Relationship Id="rId4" Type="http://schemas.openxmlformats.org/officeDocument/2006/relationships/hyperlink" Target="mailto:danny.wright@gocos.net" TargetMode="External"/><Relationship Id="rId180" Type="http://schemas.openxmlformats.org/officeDocument/2006/relationships/hyperlink" Target="mailto:Bryce.Froderman@strand.com" TargetMode="External"/><Relationship Id="rId236" Type="http://schemas.openxmlformats.org/officeDocument/2006/relationships/hyperlink" Target="mailto:kamcdaniel@indot.in.gov" TargetMode="External"/><Relationship Id="rId278" Type="http://schemas.openxmlformats.org/officeDocument/2006/relationships/hyperlink" Target="mailto:mroberts@vsengineering.com" TargetMode="External"/><Relationship Id="rId401" Type="http://schemas.openxmlformats.org/officeDocument/2006/relationships/hyperlink" Target="mailto:mmathas@sescogroup.com" TargetMode="External"/><Relationship Id="rId443" Type="http://schemas.openxmlformats.org/officeDocument/2006/relationships/hyperlink" Target="mailto:mschifferdecker@kaskaskiaeng.com" TargetMode="External"/><Relationship Id="rId303" Type="http://schemas.openxmlformats.org/officeDocument/2006/relationships/hyperlink" Target="mailto:JHawthorne@indot.in.gov" TargetMode="External"/><Relationship Id="rId485" Type="http://schemas.openxmlformats.org/officeDocument/2006/relationships/hyperlink" Target="mailto:kchai@kapurin.com" TargetMode="External"/><Relationship Id="rId42" Type="http://schemas.openxmlformats.org/officeDocument/2006/relationships/hyperlink" Target="mailto:kroth@corradino.com" TargetMode="External"/><Relationship Id="rId84" Type="http://schemas.openxmlformats.org/officeDocument/2006/relationships/hyperlink" Target="mailto:Mgrovak@lochgroup.com" TargetMode="External"/><Relationship Id="rId138" Type="http://schemas.openxmlformats.org/officeDocument/2006/relationships/hyperlink" Target="mailto:rbrooks@rqaw.com" TargetMode="External"/><Relationship Id="rId345" Type="http://schemas.openxmlformats.org/officeDocument/2006/relationships/hyperlink" Target="mailto:AGeissler@indot.IN.gov" TargetMode="External"/><Relationship Id="rId387" Type="http://schemas.openxmlformats.org/officeDocument/2006/relationships/hyperlink" Target="mailto:astroude@chacompanies.com" TargetMode="External"/><Relationship Id="rId191" Type="http://schemas.openxmlformats.org/officeDocument/2006/relationships/hyperlink" Target="mailto:akhan@indot.in.gov" TargetMode="External"/><Relationship Id="rId205" Type="http://schemas.openxmlformats.org/officeDocument/2006/relationships/hyperlink" Target="mailto:plogsdon@hwlochner.com" TargetMode="External"/><Relationship Id="rId247" Type="http://schemas.openxmlformats.org/officeDocument/2006/relationships/hyperlink" Target="mailto:Arianna.Gill@lochgroup.com" TargetMode="External"/><Relationship Id="rId412" Type="http://schemas.openxmlformats.org/officeDocument/2006/relationships/hyperlink" Target="mailto:slamkin@indot.in.gov" TargetMode="External"/><Relationship Id="rId107" Type="http://schemas.openxmlformats.org/officeDocument/2006/relationships/hyperlink" Target="mailto:jhockaday@Indot.in.gov" TargetMode="External"/><Relationship Id="rId289" Type="http://schemas.openxmlformats.org/officeDocument/2006/relationships/hyperlink" Target="mailto:Kblum@indot.in.gov" TargetMode="External"/><Relationship Id="rId454" Type="http://schemas.openxmlformats.org/officeDocument/2006/relationships/hyperlink" Target="mailto:acoombs@ascgroup.net" TargetMode="External"/><Relationship Id="rId496" Type="http://schemas.openxmlformats.org/officeDocument/2006/relationships/hyperlink" Target="mailto:Mkitchens@kaskaskiaeng.com" TargetMode="External"/><Relationship Id="rId11" Type="http://schemas.openxmlformats.org/officeDocument/2006/relationships/hyperlink" Target="mailto:dpluckebaum@corradino.com" TargetMode="External"/><Relationship Id="rId53" Type="http://schemas.openxmlformats.org/officeDocument/2006/relationships/hyperlink" Target="mailto:McKinneyD@pbworld.com" TargetMode="External"/><Relationship Id="rId149" Type="http://schemas.openxmlformats.org/officeDocument/2006/relationships/hyperlink" Target="mailto:hblad@lochgroup.com" TargetMode="External"/><Relationship Id="rId314" Type="http://schemas.openxmlformats.org/officeDocument/2006/relationships/hyperlink" Target="mailto:ckelly@kaskaskiaeng.com" TargetMode="External"/><Relationship Id="rId356" Type="http://schemas.openxmlformats.org/officeDocument/2006/relationships/hyperlink" Target="mailto:eric.read@parsons.com" TargetMode="External"/><Relationship Id="rId398" Type="http://schemas.openxmlformats.org/officeDocument/2006/relationships/hyperlink" Target="mailto:ejagger@hntb.com" TargetMode="External"/><Relationship Id="rId95" Type="http://schemas.openxmlformats.org/officeDocument/2006/relationships/hyperlink" Target="mailto:Tbeauchamp@indot.in.gov" TargetMode="External"/><Relationship Id="rId160" Type="http://schemas.openxmlformats.org/officeDocument/2006/relationships/hyperlink" Target="mailto:mwells@cmtengr.com" TargetMode="External"/><Relationship Id="rId216" Type="http://schemas.openxmlformats.org/officeDocument/2006/relationships/hyperlink" Target="mailto:jobowen@indot.in.gov" TargetMode="External"/><Relationship Id="rId423" Type="http://schemas.openxmlformats.org/officeDocument/2006/relationships/hyperlink" Target="mailto:sladhad@emcsinc.com" TargetMode="External"/><Relationship Id="rId258" Type="http://schemas.openxmlformats.org/officeDocument/2006/relationships/hyperlink" Target="mailto:mgavula@hmbpe.com" TargetMode="External"/><Relationship Id="rId465" Type="http://schemas.openxmlformats.org/officeDocument/2006/relationships/hyperlink" Target="mailto:ldarness@bfwengineers.com" TargetMode="External"/><Relationship Id="rId22" Type="http://schemas.openxmlformats.org/officeDocument/2006/relationships/hyperlink" Target="mailto:swright@cbbel-in.com" TargetMode="External"/><Relationship Id="rId64" Type="http://schemas.openxmlformats.org/officeDocument/2006/relationships/hyperlink" Target="mailto:kwright@indot.in.gov" TargetMode="External"/><Relationship Id="rId118" Type="http://schemas.openxmlformats.org/officeDocument/2006/relationships/hyperlink" Target="mailto:irishj@metricenv.com" TargetMode="External"/><Relationship Id="rId325" Type="http://schemas.openxmlformats.org/officeDocument/2006/relationships/hyperlink" Target="mailto:Anthony.Pakeltis@parsons.com" TargetMode="External"/><Relationship Id="rId367" Type="http://schemas.openxmlformats.org/officeDocument/2006/relationships/hyperlink" Target="mailto:NCleek@indot.IN.gov" TargetMode="External"/><Relationship Id="rId171" Type="http://schemas.openxmlformats.org/officeDocument/2006/relationships/hyperlink" Target="mailto:mbaker2@indot.in.gov" TargetMode="External"/><Relationship Id="rId227" Type="http://schemas.openxmlformats.org/officeDocument/2006/relationships/hyperlink" Target="mailto:mknotts@hntb.com" TargetMode="External"/><Relationship Id="rId269" Type="http://schemas.openxmlformats.org/officeDocument/2006/relationships/hyperlink" Target="mailto:lrogers@sjcainc.com" TargetMode="External"/><Relationship Id="rId434" Type="http://schemas.openxmlformats.org/officeDocument/2006/relationships/hyperlink" Target="mailto:Nicole.minton@lochgroup.com" TargetMode="External"/><Relationship Id="rId476" Type="http://schemas.openxmlformats.org/officeDocument/2006/relationships/hyperlink" Target="mailto:mminzner@oki.org" TargetMode="External"/><Relationship Id="rId33" Type="http://schemas.openxmlformats.org/officeDocument/2006/relationships/hyperlink" Target="mailto:jennifer@weintrautinc.com" TargetMode="External"/><Relationship Id="rId129" Type="http://schemas.openxmlformats.org/officeDocument/2006/relationships/hyperlink" Target="mailto:dfivecoat@weintratinc.com" TargetMode="External"/><Relationship Id="rId280" Type="http://schemas.openxmlformats.org/officeDocument/2006/relationships/hyperlink" Target="mailto:april@kaskaskiaeng.com" TargetMode="External"/><Relationship Id="rId336" Type="http://schemas.openxmlformats.org/officeDocument/2006/relationships/hyperlink" Target="mailto:K.McMullen@gaiconsultants.com" TargetMode="External"/><Relationship Id="rId501" Type="http://schemas.openxmlformats.org/officeDocument/2006/relationships/hyperlink" Target="mailto:Kolby.s@cei-geotech.com" TargetMode="External"/><Relationship Id="rId75" Type="http://schemas.openxmlformats.org/officeDocument/2006/relationships/hyperlink" Target="mailto:colink@metricenv.com" TargetMode="External"/><Relationship Id="rId140" Type="http://schemas.openxmlformats.org/officeDocument/2006/relationships/hyperlink" Target="mailto:Jiddings@structurepoint.com" TargetMode="External"/><Relationship Id="rId182" Type="http://schemas.openxmlformats.org/officeDocument/2006/relationships/hyperlink" Target="mailto:Mkraushar@indot.in.gov" TargetMode="External"/><Relationship Id="rId378" Type="http://schemas.openxmlformats.org/officeDocument/2006/relationships/hyperlink" Target="mailto:cflynn@smeinc.com" TargetMode="External"/><Relationship Id="rId403" Type="http://schemas.openxmlformats.org/officeDocument/2006/relationships/hyperlink" Target="mailto:trabarnes@indot.in.gov" TargetMode="External"/><Relationship Id="rId6" Type="http://schemas.openxmlformats.org/officeDocument/2006/relationships/hyperlink" Target="mailto:jbrechbill@firstgroupengineering.com" TargetMode="External"/><Relationship Id="rId238" Type="http://schemas.openxmlformats.org/officeDocument/2006/relationships/hyperlink" Target="mailto:Paul.heeg@rsandh.com" TargetMode="External"/><Relationship Id="rId445" Type="http://schemas.openxmlformats.org/officeDocument/2006/relationships/hyperlink" Target="mailto:Ashley.Taylor@lochgroup.com" TargetMode="External"/><Relationship Id="rId487" Type="http://schemas.openxmlformats.org/officeDocument/2006/relationships/hyperlink" Target="mailto:elanachatterton@comcast.net" TargetMode="External"/><Relationship Id="rId291" Type="http://schemas.openxmlformats.org/officeDocument/2006/relationships/hyperlink" Target="mailto:dbourff@hwcengineering.com" TargetMode="External"/><Relationship Id="rId305" Type="http://schemas.openxmlformats.org/officeDocument/2006/relationships/hyperlink" Target="mailto:canderson@ciorba.com" TargetMode="External"/><Relationship Id="rId347" Type="http://schemas.openxmlformats.org/officeDocument/2006/relationships/hyperlink" Target="mailto:DWeston@indot.IN.gov" TargetMode="External"/><Relationship Id="rId44" Type="http://schemas.openxmlformats.org/officeDocument/2006/relationships/hyperlink" Target="mailto:heather.bobich@davey.com" TargetMode="External"/><Relationship Id="rId86" Type="http://schemas.openxmlformats.org/officeDocument/2006/relationships/hyperlink" Target="mailto:Dfleck@lochgroup.com" TargetMode="External"/><Relationship Id="rId151" Type="http://schemas.openxmlformats.org/officeDocument/2006/relationships/hyperlink" Target="mailto:Mgrylewicz@indot.in.gov" TargetMode="External"/><Relationship Id="rId389" Type="http://schemas.openxmlformats.org/officeDocument/2006/relationships/hyperlink" Target="mailto:mvoll@jpr1source.com" TargetMode="External"/><Relationship Id="rId193" Type="http://schemas.openxmlformats.org/officeDocument/2006/relationships/hyperlink" Target="mailto:fmorrison@usiconsultants.com" TargetMode="External"/><Relationship Id="rId207" Type="http://schemas.openxmlformats.org/officeDocument/2006/relationships/hyperlink" Target="mailto:zacharyr@metricenv.com" TargetMode="External"/><Relationship Id="rId249" Type="http://schemas.openxmlformats.org/officeDocument/2006/relationships/hyperlink" Target="mailto:candaceh@metricenv.com" TargetMode="External"/><Relationship Id="rId414" Type="http://schemas.openxmlformats.org/officeDocument/2006/relationships/hyperlink" Target="mailto:tmcgeorge@indot.in.gov" TargetMode="External"/><Relationship Id="rId456" Type="http://schemas.openxmlformats.org/officeDocument/2006/relationships/hyperlink" Target="mailto:jameew@metricenv.com" TargetMode="External"/><Relationship Id="rId498" Type="http://schemas.openxmlformats.org/officeDocument/2006/relationships/hyperlink" Target="mailto:amillican@indot.in.gov" TargetMode="External"/><Relationship Id="rId13" Type="http://schemas.openxmlformats.org/officeDocument/2006/relationships/hyperlink" Target="mailto:rscott@bfsengr.com" TargetMode="External"/><Relationship Id="rId109" Type="http://schemas.openxmlformats.org/officeDocument/2006/relationships/hyperlink" Target="mailto:jkrueckeberg@indot.in.gov" TargetMode="External"/><Relationship Id="rId260" Type="http://schemas.openxmlformats.org/officeDocument/2006/relationships/hyperlink" Target="mailto:lackeybw@cdmsmith.com" TargetMode="External"/><Relationship Id="rId316" Type="http://schemas.openxmlformats.org/officeDocument/2006/relationships/hyperlink" Target="mailto:hkopf@rqaw.com" TargetMode="External"/><Relationship Id="rId55" Type="http://schemas.openxmlformats.org/officeDocument/2006/relationships/hyperlink" Target="mailto:gfisk@dlz.com" TargetMode="External"/><Relationship Id="rId97" Type="http://schemas.openxmlformats.org/officeDocument/2006/relationships/hyperlink" Target="mailto:Caroline.Ammerman@stantec.com" TargetMode="External"/><Relationship Id="rId120" Type="http://schemas.openxmlformats.org/officeDocument/2006/relationships/hyperlink" Target="mailto:Rfalls@Indot.in.gov" TargetMode="External"/><Relationship Id="rId358" Type="http://schemas.openxmlformats.org/officeDocument/2006/relationships/hyperlink" Target="mailto:kristine.kutscher@wsp.com" TargetMode="External"/><Relationship Id="rId162" Type="http://schemas.openxmlformats.org/officeDocument/2006/relationships/hyperlink" Target="mailto:nday@sehinc.com" TargetMode="External"/><Relationship Id="rId218" Type="http://schemas.openxmlformats.org/officeDocument/2006/relationships/hyperlink" Target="mailto:Cedric.Diefenbaugh@parsons.com" TargetMode="External"/><Relationship Id="rId425" Type="http://schemas.openxmlformats.org/officeDocument/2006/relationships/hyperlink" Target="mailto:aileend@metricenv.com" TargetMode="External"/><Relationship Id="rId467" Type="http://schemas.openxmlformats.org/officeDocument/2006/relationships/hyperlink" Target="mailto:cory.grayburn@parsons.com" TargetMode="External"/><Relationship Id="rId271" Type="http://schemas.openxmlformats.org/officeDocument/2006/relationships/hyperlink" Target="mailto:kwood@sjcainc.com" TargetMode="External"/><Relationship Id="rId24" Type="http://schemas.openxmlformats.org/officeDocument/2006/relationships/hyperlink" Target="mailto:lsakach@cmtengr.com" TargetMode="External"/><Relationship Id="rId66" Type="http://schemas.openxmlformats.org/officeDocument/2006/relationships/hyperlink" Target="mailto:Treece@hanson-inc.com" TargetMode="External"/><Relationship Id="rId131" Type="http://schemas.openxmlformats.org/officeDocument/2006/relationships/hyperlink" Target="mailto:Stacey.Gorsuch@co.allen.in.us" TargetMode="External"/><Relationship Id="rId327" Type="http://schemas.openxmlformats.org/officeDocument/2006/relationships/hyperlink" Target="mailto:KShapiro@hanson-inc.com" TargetMode="External"/><Relationship Id="rId369" Type="http://schemas.openxmlformats.org/officeDocument/2006/relationships/hyperlink" Target="mailto:jsimpson@weintrautinc.com" TargetMode="External"/><Relationship Id="rId173" Type="http://schemas.openxmlformats.org/officeDocument/2006/relationships/hyperlink" Target="mailto:Mmyers@aztec.us" TargetMode="External"/><Relationship Id="rId229" Type="http://schemas.openxmlformats.org/officeDocument/2006/relationships/hyperlink" Target="mailto:aclarridge@cmtengr.com" TargetMode="External"/><Relationship Id="rId380" Type="http://schemas.openxmlformats.org/officeDocument/2006/relationships/hyperlink" Target="mailto:sgroce@bfsengr.com" TargetMode="External"/><Relationship Id="rId436" Type="http://schemas.openxmlformats.org/officeDocument/2006/relationships/hyperlink" Target="mailto:sarhall@indot.in.gov" TargetMode="External"/><Relationship Id="rId240" Type="http://schemas.openxmlformats.org/officeDocument/2006/relationships/hyperlink" Target="mailto:Christopher.kersten@rsandh.com" TargetMode="External"/><Relationship Id="rId478" Type="http://schemas.openxmlformats.org/officeDocument/2006/relationships/hyperlink" Target="mailto:nwaters@hanson-inc.com" TargetMode="External"/><Relationship Id="rId35" Type="http://schemas.openxmlformats.org/officeDocument/2006/relationships/hyperlink" Target="mailto:rconnolly@hntb.com" TargetMode="External"/><Relationship Id="rId77" Type="http://schemas.openxmlformats.org/officeDocument/2006/relationships/hyperlink" Target="mailto:Jbeck@Indot.in.gov" TargetMode="External"/><Relationship Id="rId100" Type="http://schemas.openxmlformats.org/officeDocument/2006/relationships/hyperlink" Target="mailto:mbobcek@global-landsurveying.com" TargetMode="External"/><Relationship Id="rId282" Type="http://schemas.openxmlformats.org/officeDocument/2006/relationships/hyperlink" Target="mailto:marriotthm@cdmsmith.com" TargetMode="External"/><Relationship Id="rId338" Type="http://schemas.openxmlformats.org/officeDocument/2006/relationships/hyperlink" Target="mailto:rhosek@att.net" TargetMode="External"/><Relationship Id="rId503" Type="http://schemas.openxmlformats.org/officeDocument/2006/relationships/hyperlink" Target="mailto:cassidyh@metric.com" TargetMode="External"/><Relationship Id="rId8" Type="http://schemas.openxmlformats.org/officeDocument/2006/relationships/hyperlink" Target="mailto:jkieffner@lochgroup.com" TargetMode="External"/><Relationship Id="rId142" Type="http://schemas.openxmlformats.org/officeDocument/2006/relationships/hyperlink" Target="mailto:Kelly.sims@hdrinc.com" TargetMode="External"/><Relationship Id="rId184" Type="http://schemas.openxmlformats.org/officeDocument/2006/relationships/hyperlink" Target="mailto:JeMiller1@indot.in.gov" TargetMode="External"/><Relationship Id="rId391" Type="http://schemas.openxmlformats.org/officeDocument/2006/relationships/hyperlink" Target="mailto:Dwalton@indot.in.gov" TargetMode="External"/><Relationship Id="rId405" Type="http://schemas.openxmlformats.org/officeDocument/2006/relationships/hyperlink" Target="mailto:cdebruyn@usiconsultants.com" TargetMode="External"/><Relationship Id="rId447" Type="http://schemas.openxmlformats.org/officeDocument/2006/relationships/hyperlink" Target="mailto:CoWebb@indot.in.gov" TargetMode="External"/><Relationship Id="rId251" Type="http://schemas.openxmlformats.org/officeDocument/2006/relationships/hyperlink" Target="mailto:jnickel@keramida.com" TargetMode="External"/><Relationship Id="rId489" Type="http://schemas.openxmlformats.org/officeDocument/2006/relationships/hyperlink" Target="mailto:ryjulian@indot.in.gov" TargetMode="External"/><Relationship Id="rId46" Type="http://schemas.openxmlformats.org/officeDocument/2006/relationships/hyperlink" Target="mailto:rgilyeat@indot.in.gov" TargetMode="External"/><Relationship Id="rId293" Type="http://schemas.openxmlformats.org/officeDocument/2006/relationships/hyperlink" Target="mailto:acrider@ascgroup.net" TargetMode="External"/><Relationship Id="rId307" Type="http://schemas.openxmlformats.org/officeDocument/2006/relationships/hyperlink" Target="mailto:jburskey@indot.in.gov" TargetMode="External"/><Relationship Id="rId349" Type="http://schemas.openxmlformats.org/officeDocument/2006/relationships/hyperlink" Target="mailto:smerchanpaniagua@wightco.com" TargetMode="External"/><Relationship Id="rId88" Type="http://schemas.openxmlformats.org/officeDocument/2006/relationships/hyperlink" Target="mailto:grominger@burnip.com" TargetMode="External"/><Relationship Id="rId111" Type="http://schemas.openxmlformats.org/officeDocument/2006/relationships/hyperlink" Target="mailto:mrummel@cbbel-in.com" TargetMode="External"/><Relationship Id="rId153" Type="http://schemas.openxmlformats.org/officeDocument/2006/relationships/hyperlink" Target="mailto:CKelly1@indot.in.gov" TargetMode="External"/><Relationship Id="rId195" Type="http://schemas.openxmlformats.org/officeDocument/2006/relationships/hyperlink" Target="mailto:jfurgason@cbbel-in.com" TargetMode="External"/><Relationship Id="rId209" Type="http://schemas.openxmlformats.org/officeDocument/2006/relationships/hyperlink" Target="mailto:dshannon@hwlochner.com" TargetMode="External"/><Relationship Id="rId360" Type="http://schemas.openxmlformats.org/officeDocument/2006/relationships/hyperlink" Target="mailto:cnunley@indot.in.gov" TargetMode="External"/><Relationship Id="rId416" Type="http://schemas.openxmlformats.org/officeDocument/2006/relationships/hyperlink" Target="mailto:mmoffett@indot.in.gov" TargetMode="External"/><Relationship Id="rId220" Type="http://schemas.openxmlformats.org/officeDocument/2006/relationships/hyperlink" Target="mailto:KMTodd@idem.in.gov" TargetMode="External"/><Relationship Id="rId458" Type="http://schemas.openxmlformats.org/officeDocument/2006/relationships/hyperlink" Target="mailto:Taylor.Schwering@wsp.com" TargetMode="External"/><Relationship Id="rId15" Type="http://schemas.openxmlformats.org/officeDocument/2006/relationships/hyperlink" Target="mailto:bbosse@structurepoint.com" TargetMode="External"/><Relationship Id="rId57" Type="http://schemas.openxmlformats.org/officeDocument/2006/relationships/hyperlink" Target="mailto:Patrick.Delp@clarkdietz.com" TargetMode="External"/><Relationship Id="rId262" Type="http://schemas.openxmlformats.org/officeDocument/2006/relationships/hyperlink" Target="mailto:randerson@structurepoint.com" TargetMode="External"/><Relationship Id="rId318" Type="http://schemas.openxmlformats.org/officeDocument/2006/relationships/hyperlink" Target="mailto:Kenan.Lochmueller@lochgroup.com" TargetMode="External"/><Relationship Id="rId99" Type="http://schemas.openxmlformats.org/officeDocument/2006/relationships/hyperlink" Target="mailto:Ebiggio@bfsengr.com" TargetMode="External"/><Relationship Id="rId122" Type="http://schemas.openxmlformats.org/officeDocument/2006/relationships/hyperlink" Target="mailto:Janice.Reid@hdrinc.com" TargetMode="External"/><Relationship Id="rId164" Type="http://schemas.openxmlformats.org/officeDocument/2006/relationships/hyperlink" Target="mailto:cmeador@hntb.com" TargetMode="External"/><Relationship Id="rId371" Type="http://schemas.openxmlformats.org/officeDocument/2006/relationships/hyperlink" Target="mailto:monica.delreal@stantec.com" TargetMode="External"/><Relationship Id="rId427" Type="http://schemas.openxmlformats.org/officeDocument/2006/relationships/hyperlink" Target="mailto:cslone1@bfwengineers.com" TargetMode="External"/><Relationship Id="rId469" Type="http://schemas.openxmlformats.org/officeDocument/2006/relationships/hyperlink" Target="mailto:MiLawson@indot.in.gov" TargetMode="External"/><Relationship Id="rId26" Type="http://schemas.openxmlformats.org/officeDocument/2006/relationships/hyperlink" Target="mailto:jbyerly@rqaw.com" TargetMode="External"/><Relationship Id="rId231" Type="http://schemas.openxmlformats.org/officeDocument/2006/relationships/hyperlink" Target="mailto:wbegley@hanson-inc.com" TargetMode="External"/><Relationship Id="rId273" Type="http://schemas.openxmlformats.org/officeDocument/2006/relationships/hyperlink" Target="mailto:BMccord@dnr.IN.gov" TargetMode="External"/><Relationship Id="rId329" Type="http://schemas.openxmlformats.org/officeDocument/2006/relationships/hyperlink" Target="mailto:CWahl@indot.in.gov" TargetMode="External"/><Relationship Id="rId480" Type="http://schemas.openxmlformats.org/officeDocument/2006/relationships/hyperlink" Target="mailto:eewing@bowman.com" TargetMode="External"/><Relationship Id="rId68" Type="http://schemas.openxmlformats.org/officeDocument/2006/relationships/hyperlink" Target="mailto:rmartel@wightco.com" TargetMode="External"/><Relationship Id="rId133" Type="http://schemas.openxmlformats.org/officeDocument/2006/relationships/hyperlink" Target="mailto:mmcelroy@franklin.in.gov" TargetMode="External"/><Relationship Id="rId175" Type="http://schemas.openxmlformats.org/officeDocument/2006/relationships/hyperlink" Target="mailto:ssummers@troyergroup.com" TargetMode="External"/><Relationship Id="rId340" Type="http://schemas.openxmlformats.org/officeDocument/2006/relationships/hyperlink" Target="mailto:chris@weintrautinc.com" TargetMode="External"/><Relationship Id="rId200" Type="http://schemas.openxmlformats.org/officeDocument/2006/relationships/hyperlink" Target="mailto:lfoertsch@lochgroup.com" TargetMode="External"/><Relationship Id="rId382" Type="http://schemas.openxmlformats.org/officeDocument/2006/relationships/hyperlink" Target="mailto:mmeeks@sjcindiana.com" TargetMode="External"/><Relationship Id="rId438" Type="http://schemas.openxmlformats.org/officeDocument/2006/relationships/hyperlink" Target="mailto:pbalaba@indot.in.gov" TargetMode="External"/><Relationship Id="rId242" Type="http://schemas.openxmlformats.org/officeDocument/2006/relationships/hyperlink" Target="mailto:meganc@metricenv.com" TargetMode="External"/><Relationship Id="rId284" Type="http://schemas.openxmlformats.org/officeDocument/2006/relationships/hyperlink" Target="mailto:rwinebrinner@lochgroup.com" TargetMode="External"/><Relationship Id="rId491" Type="http://schemas.openxmlformats.org/officeDocument/2006/relationships/hyperlink" Target="mailto:michelle.herrell@mbakerintl.com" TargetMode="External"/><Relationship Id="rId505" Type="http://schemas.openxmlformats.org/officeDocument/2006/relationships/hyperlink" Target="mailto:Nrechlin@indot.in.gov" TargetMode="External"/><Relationship Id="rId37" Type="http://schemas.openxmlformats.org/officeDocument/2006/relationships/hyperlink" Target="mailto:selover@pbworld.com" TargetMode="External"/><Relationship Id="rId79" Type="http://schemas.openxmlformats.org/officeDocument/2006/relationships/hyperlink" Target="mailto:Adam.Garms@jacobs.com" TargetMode="External"/><Relationship Id="rId102" Type="http://schemas.openxmlformats.org/officeDocument/2006/relationships/hyperlink" Target="mailto:kate.williams@kimley-horn.com" TargetMode="External"/><Relationship Id="rId144" Type="http://schemas.openxmlformats.org/officeDocument/2006/relationships/hyperlink" Target="mailto:selmore@chacompanies.com" TargetMode="External"/><Relationship Id="rId90" Type="http://schemas.openxmlformats.org/officeDocument/2006/relationships/hyperlink" Target="mailto:lsumner@cmtengr.com" TargetMode="External"/><Relationship Id="rId186" Type="http://schemas.openxmlformats.org/officeDocument/2006/relationships/hyperlink" Target="mailto:bwsmith@dlz.com" TargetMode="External"/><Relationship Id="rId351" Type="http://schemas.openxmlformats.org/officeDocument/2006/relationships/hyperlink" Target="mailto:BNeild@indot.IN.gov" TargetMode="External"/><Relationship Id="rId393" Type="http://schemas.openxmlformats.org/officeDocument/2006/relationships/hyperlink" Target="mailto:John.B@crane-es.com" TargetMode="External"/><Relationship Id="rId407" Type="http://schemas.openxmlformats.org/officeDocument/2006/relationships/hyperlink" Target="mailto:trmarsh@indot.in.gov" TargetMode="External"/><Relationship Id="rId449" Type="http://schemas.openxmlformats.org/officeDocument/2006/relationships/hyperlink" Target="mailto:A.Reid@gaiconsultants.com" TargetMode="External"/><Relationship Id="rId211" Type="http://schemas.openxmlformats.org/officeDocument/2006/relationships/hyperlink" Target="mailto:rwaggoner@usiconsultants.com" TargetMode="External"/><Relationship Id="rId253" Type="http://schemas.openxmlformats.org/officeDocument/2006/relationships/hyperlink" Target="mailto:hjohnson1@indot.in.gov" TargetMode="External"/><Relationship Id="rId295" Type="http://schemas.openxmlformats.org/officeDocument/2006/relationships/hyperlink" Target="mailto:cfinney@b-l-n.com" TargetMode="External"/><Relationship Id="rId309" Type="http://schemas.openxmlformats.org/officeDocument/2006/relationships/hyperlink" Target="mailto:shollen@lochgroup.com" TargetMode="External"/><Relationship Id="rId460" Type="http://schemas.openxmlformats.org/officeDocument/2006/relationships/hyperlink" Target="mailto:bramiller@HNTB.com" TargetMode="External"/><Relationship Id="rId48" Type="http://schemas.openxmlformats.org/officeDocument/2006/relationships/hyperlink" Target="mailto:kdaily@cbbel-in.com" TargetMode="External"/><Relationship Id="rId113" Type="http://schemas.openxmlformats.org/officeDocument/2006/relationships/hyperlink" Target="mailto:cstevens@macog.org" TargetMode="External"/><Relationship Id="rId320" Type="http://schemas.openxmlformats.org/officeDocument/2006/relationships/hyperlink" Target="mailto:DMcghghy@indot.IN.gov" TargetMode="External"/><Relationship Id="rId155" Type="http://schemas.openxmlformats.org/officeDocument/2006/relationships/hyperlink" Target="mailto:Alexander.Lee@parsons.com" TargetMode="External"/><Relationship Id="rId197" Type="http://schemas.openxmlformats.org/officeDocument/2006/relationships/hyperlink" Target="mailto:dkurtz@rqaw.com" TargetMode="External"/><Relationship Id="rId362" Type="http://schemas.openxmlformats.org/officeDocument/2006/relationships/hyperlink" Target="mailto:SDoyle@indot.IN.gov" TargetMode="External"/><Relationship Id="rId418" Type="http://schemas.openxmlformats.org/officeDocument/2006/relationships/hyperlink" Target="mailto:irealey1@indot.in.gov" TargetMode="External"/><Relationship Id="rId222" Type="http://schemas.openxmlformats.org/officeDocument/2006/relationships/hyperlink" Target="mailto:lstevenson@structurepoint.com" TargetMode="External"/><Relationship Id="rId264" Type="http://schemas.openxmlformats.org/officeDocument/2006/relationships/hyperlink" Target="mailto:nmurphy@structurepoint.com" TargetMode="External"/><Relationship Id="rId471" Type="http://schemas.openxmlformats.org/officeDocument/2006/relationships/hyperlink" Target="mailto:cheavin@emcsinc.com" TargetMode="External"/><Relationship Id="rId17" Type="http://schemas.openxmlformats.org/officeDocument/2006/relationships/hyperlink" Target="mailto:jbushur@hanson-inc.com" TargetMode="External"/><Relationship Id="rId59" Type="http://schemas.openxmlformats.org/officeDocument/2006/relationships/hyperlink" Target="mailto:bethany@weintrautinc.com" TargetMode="External"/><Relationship Id="rId124" Type="http://schemas.openxmlformats.org/officeDocument/2006/relationships/hyperlink" Target="mailto:n.siddiki@nsenvservices.com" TargetMode="External"/><Relationship Id="rId70" Type="http://schemas.openxmlformats.org/officeDocument/2006/relationships/hyperlink" Target="mailto:sbowman@indot.in.gov" TargetMode="External"/><Relationship Id="rId166" Type="http://schemas.openxmlformats.org/officeDocument/2006/relationships/hyperlink" Target="mailto:susan.staffeld@ardot.gov" TargetMode="External"/><Relationship Id="rId331" Type="http://schemas.openxmlformats.org/officeDocument/2006/relationships/hyperlink" Target="mailto:jhilsen@reltd.com" TargetMode="External"/><Relationship Id="rId373" Type="http://schemas.openxmlformats.org/officeDocument/2006/relationships/hyperlink" Target="mailto:dtdavis3@indot.in.gov" TargetMode="External"/><Relationship Id="rId429" Type="http://schemas.openxmlformats.org/officeDocument/2006/relationships/hyperlink" Target="mailto:colebaird64@yahoo.com" TargetMode="External"/><Relationship Id="rId1" Type="http://schemas.openxmlformats.org/officeDocument/2006/relationships/hyperlink" Target="mailto:Mary.Kennedy@meadhunt.com" TargetMode="External"/><Relationship Id="rId233" Type="http://schemas.openxmlformats.org/officeDocument/2006/relationships/hyperlink" Target="mailto:apiotrowski@hanson-inc.com" TargetMode="External"/><Relationship Id="rId440" Type="http://schemas.openxmlformats.org/officeDocument/2006/relationships/hyperlink" Target="mailto:scampbell@bfwengineers.com" TargetMode="External"/><Relationship Id="rId28" Type="http://schemas.openxmlformats.org/officeDocument/2006/relationships/hyperlink" Target="mailto:jdidrick@indot.in.gov" TargetMode="External"/><Relationship Id="rId275" Type="http://schemas.openxmlformats.org/officeDocument/2006/relationships/hyperlink" Target="mailto:btaylor@aztec.us" TargetMode="External"/><Relationship Id="rId300" Type="http://schemas.openxmlformats.org/officeDocument/2006/relationships/hyperlink" Target="mailto:dharker@macog.com" TargetMode="External"/><Relationship Id="rId482" Type="http://schemas.openxmlformats.org/officeDocument/2006/relationships/hyperlink" Target="mailto:kangel@indot.in.gov" TargetMode="External"/><Relationship Id="rId81" Type="http://schemas.openxmlformats.org/officeDocument/2006/relationships/hyperlink" Target="mailto:crehder@indot.in.gov" TargetMode="External"/><Relationship Id="rId135" Type="http://schemas.openxmlformats.org/officeDocument/2006/relationships/hyperlink" Target="mailto:jthede@bollingerlach.com" TargetMode="External"/><Relationship Id="rId177" Type="http://schemas.openxmlformats.org/officeDocument/2006/relationships/hyperlink" Target="mailto:ben.harvey@cardno.com" TargetMode="External"/><Relationship Id="rId342" Type="http://schemas.openxmlformats.org/officeDocument/2006/relationships/hyperlink" Target="mailto:cmarlatt@idem.in.gov" TargetMode="External"/><Relationship Id="rId384" Type="http://schemas.openxmlformats.org/officeDocument/2006/relationships/hyperlink" Target="mailto:APattison1@indot.in.gov" TargetMode="External"/><Relationship Id="rId202" Type="http://schemas.openxmlformats.org/officeDocument/2006/relationships/hyperlink" Target="mailto:bridgley@Indot.in.gov" TargetMode="External"/><Relationship Id="rId244" Type="http://schemas.openxmlformats.org/officeDocument/2006/relationships/hyperlink" Target="mailto:bcross@lochgroup.com" TargetMode="External"/><Relationship Id="rId39" Type="http://schemas.openxmlformats.org/officeDocument/2006/relationships/hyperlink" Target="mailto:jdabkowski@rqaw.com" TargetMode="External"/><Relationship Id="rId286" Type="http://schemas.openxmlformats.org/officeDocument/2006/relationships/hyperlink" Target="mailto:rkuruc@hbkengineering.com" TargetMode="External"/><Relationship Id="rId451" Type="http://schemas.openxmlformats.org/officeDocument/2006/relationships/hyperlink" Target="mailto:Nakayla.Krahn@burgessniple.com" TargetMode="External"/><Relationship Id="rId493" Type="http://schemas.openxmlformats.org/officeDocument/2006/relationships/hyperlink" Target="mailto:joking1@indot.in.gov" TargetMode="External"/><Relationship Id="rId507" Type="http://schemas.openxmlformats.org/officeDocument/2006/relationships/hyperlink" Target="mailto:Mhefty@indot.in.gov" TargetMode="External"/><Relationship Id="rId50" Type="http://schemas.openxmlformats.org/officeDocument/2006/relationships/hyperlink" Target="mailto:elaynas@metricenv.com" TargetMode="External"/><Relationship Id="rId104" Type="http://schemas.openxmlformats.org/officeDocument/2006/relationships/hyperlink" Target="mailto:Gquigg@lochgroup.com" TargetMode="External"/><Relationship Id="rId146" Type="http://schemas.openxmlformats.org/officeDocument/2006/relationships/hyperlink" Target="mailto:kmawhinney@wightco.com" TargetMode="External"/><Relationship Id="rId188" Type="http://schemas.openxmlformats.org/officeDocument/2006/relationships/hyperlink" Target="mailto:kawalker@structurepoint.com" TargetMode="External"/><Relationship Id="rId311" Type="http://schemas.openxmlformats.org/officeDocument/2006/relationships/hyperlink" Target="mailto:mhurley@HNTB.com" TargetMode="External"/><Relationship Id="rId353" Type="http://schemas.openxmlformats.org/officeDocument/2006/relationships/hyperlink" Target="mailto:tmayo@indot.IN.gov" TargetMode="External"/><Relationship Id="rId395" Type="http://schemas.openxmlformats.org/officeDocument/2006/relationships/hyperlink" Target="mailto:spatrick@hwlochner.com" TargetMode="External"/><Relationship Id="rId409" Type="http://schemas.openxmlformats.org/officeDocument/2006/relationships/hyperlink" Target="mailto:haleyr@metricenv.com" TargetMode="External"/><Relationship Id="rId92" Type="http://schemas.openxmlformats.org/officeDocument/2006/relationships/hyperlink" Target="mailto:rthomas@hmbpe.com" TargetMode="External"/><Relationship Id="rId213" Type="http://schemas.openxmlformats.org/officeDocument/2006/relationships/hyperlink" Target="mailto:laura.jack@mbakerintl.com" TargetMode="External"/><Relationship Id="rId420" Type="http://schemas.openxmlformats.org/officeDocument/2006/relationships/hyperlink" Target="mailto:pwashburn1@indot.in.gov" TargetMode="External"/><Relationship Id="rId255" Type="http://schemas.openxmlformats.org/officeDocument/2006/relationships/hyperlink" Target="mailto:mwitt@indot.in.gov" TargetMode="External"/><Relationship Id="rId297" Type="http://schemas.openxmlformats.org/officeDocument/2006/relationships/hyperlink" Target="mailto:wgaines@sjcainc.com" TargetMode="External"/><Relationship Id="rId462" Type="http://schemas.openxmlformats.org/officeDocument/2006/relationships/hyperlink" Target="mailto:cade.deckard@kimley-horn.com" TargetMode="External"/><Relationship Id="rId115" Type="http://schemas.openxmlformats.org/officeDocument/2006/relationships/hyperlink" Target="mailto:dwilczynski@indot.in.gov" TargetMode="External"/><Relationship Id="rId157" Type="http://schemas.openxmlformats.org/officeDocument/2006/relationships/hyperlink" Target="mailto:amccann@HNTB.com" TargetMode="External"/><Relationship Id="rId322" Type="http://schemas.openxmlformats.org/officeDocument/2006/relationships/hyperlink" Target="mailto:jpanchal@sjcainc.com" TargetMode="External"/><Relationship Id="rId364" Type="http://schemas.openxmlformats.org/officeDocument/2006/relationships/hyperlink" Target="mailto:Leigh.Fehlman@clarkdietz.com" TargetMode="External"/><Relationship Id="rId61" Type="http://schemas.openxmlformats.org/officeDocument/2006/relationships/hyperlink" Target="mailto:rbruce@hwlochner.com" TargetMode="External"/><Relationship Id="rId199" Type="http://schemas.openxmlformats.org/officeDocument/2006/relationships/hyperlink" Target="mailto:Dduncan@lochgroup.com" TargetMode="External"/><Relationship Id="rId19" Type="http://schemas.openxmlformats.org/officeDocument/2006/relationships/hyperlink" Target="mailto:jpeyton@mbakerintl.com" TargetMode="External"/><Relationship Id="rId224" Type="http://schemas.openxmlformats.org/officeDocument/2006/relationships/hyperlink" Target="mailto:astaiger@tippecanoe.in.gov" TargetMode="External"/><Relationship Id="rId266" Type="http://schemas.openxmlformats.org/officeDocument/2006/relationships/hyperlink" Target="mailto:emulryan@sjcainc.com" TargetMode="External"/><Relationship Id="rId431" Type="http://schemas.openxmlformats.org/officeDocument/2006/relationships/hyperlink" Target="mailto:moyer@structurepoint.com" TargetMode="External"/><Relationship Id="rId473" Type="http://schemas.openxmlformats.org/officeDocument/2006/relationships/hyperlink" Target="mailto:ewallen@sjcainc.com" TargetMode="External"/><Relationship Id="rId30" Type="http://schemas.openxmlformats.org/officeDocument/2006/relationships/hyperlink" Target="mailto:rbales@indot.in.gov" TargetMode="External"/><Relationship Id="rId126" Type="http://schemas.openxmlformats.org/officeDocument/2006/relationships/hyperlink" Target="mailto:mbatta@cmtengr.com" TargetMode="External"/><Relationship Id="rId168" Type="http://schemas.openxmlformats.org/officeDocument/2006/relationships/hyperlink" Target="mailto:ewenger@lochgroup.com" TargetMode="External"/><Relationship Id="rId333" Type="http://schemas.openxmlformats.org/officeDocument/2006/relationships/hyperlink" Target="mailto:danmiller@HNTB.com" TargetMode="External"/><Relationship Id="rId72" Type="http://schemas.openxmlformats.org/officeDocument/2006/relationships/hyperlink" Target="mailto:bethh@metricenv.com" TargetMode="External"/><Relationship Id="rId375" Type="http://schemas.openxmlformats.org/officeDocument/2006/relationships/hyperlink" Target="mailto:mary.matrisciano@mbakerintl.com" TargetMode="External"/><Relationship Id="rId3" Type="http://schemas.openxmlformats.org/officeDocument/2006/relationships/hyperlink" Target="mailto:gconner@lochgroup.com" TargetMode="External"/><Relationship Id="rId235" Type="http://schemas.openxmlformats.org/officeDocument/2006/relationships/hyperlink" Target="mailto:tfair@indot.in.gov" TargetMode="External"/><Relationship Id="rId277" Type="http://schemas.openxmlformats.org/officeDocument/2006/relationships/hyperlink" Target="mailto:devin.stettler@ucindy.com" TargetMode="External"/><Relationship Id="rId400" Type="http://schemas.openxmlformats.org/officeDocument/2006/relationships/hyperlink" Target="mailto:TimothyM@Metricenv.com" TargetMode="External"/><Relationship Id="rId442" Type="http://schemas.openxmlformats.org/officeDocument/2006/relationships/hyperlink" Target="mailto:akoehlinger@vsengineering.com" TargetMode="External"/><Relationship Id="rId484" Type="http://schemas.openxmlformats.org/officeDocument/2006/relationships/hyperlink" Target="mailto:Alex.Benedict@wsp.com" TargetMode="External"/><Relationship Id="rId137" Type="http://schemas.openxmlformats.org/officeDocument/2006/relationships/hyperlink" Target="mailto:dterpstra@ascgroup.net" TargetMode="External"/><Relationship Id="rId302" Type="http://schemas.openxmlformats.org/officeDocument/2006/relationships/hyperlink" Target="mailto:courtney@littleriverconsultants.com" TargetMode="External"/><Relationship Id="rId344" Type="http://schemas.openxmlformats.org/officeDocument/2006/relationships/hyperlink" Target="mailto:rysilvers@indot.in.gov" TargetMode="External"/><Relationship Id="rId41" Type="http://schemas.openxmlformats.org/officeDocument/2006/relationships/hyperlink" Target="mailto:mriehle@lochgroup.com" TargetMode="External"/><Relationship Id="rId83" Type="http://schemas.openxmlformats.org/officeDocument/2006/relationships/hyperlink" Target="mailto:mmcneil@indot.in.gov" TargetMode="External"/><Relationship Id="rId179" Type="http://schemas.openxmlformats.org/officeDocument/2006/relationships/hyperlink" Target="mailto:severhart@structurepoint.com" TargetMode="External"/><Relationship Id="rId386" Type="http://schemas.openxmlformats.org/officeDocument/2006/relationships/hyperlink" Target="mailto:s.slaymon@gaiconsultants.com" TargetMode="External"/><Relationship Id="rId190" Type="http://schemas.openxmlformats.org/officeDocument/2006/relationships/hyperlink" Target="mailto:MMettler1@indot.in.gov" TargetMode="External"/><Relationship Id="rId204" Type="http://schemas.openxmlformats.org/officeDocument/2006/relationships/hyperlink" Target="mailto:aimee.king@jacobs.com" TargetMode="External"/><Relationship Id="rId246" Type="http://schemas.openxmlformats.org/officeDocument/2006/relationships/hyperlink" Target="mailto:smichels@indot.in.gov" TargetMode="External"/><Relationship Id="rId288" Type="http://schemas.openxmlformats.org/officeDocument/2006/relationships/hyperlink" Target="mailto:sbonifacio@resogrp.com" TargetMode="External"/><Relationship Id="rId411" Type="http://schemas.openxmlformats.org/officeDocument/2006/relationships/hyperlink" Target="mailto:Mtrotter@structurepoint.com" TargetMode="External"/><Relationship Id="rId453" Type="http://schemas.openxmlformats.org/officeDocument/2006/relationships/hyperlink" Target="mailto:Katie.FINNEY@egis-group.com" TargetMode="External"/><Relationship Id="rId509" Type="http://schemas.openxmlformats.org/officeDocument/2006/relationships/printerSettings" Target="../printerSettings/printerSettings1.bin"/><Relationship Id="rId106" Type="http://schemas.openxmlformats.org/officeDocument/2006/relationships/hyperlink" Target="mailto:hnikides@ascgroup.net" TargetMode="External"/><Relationship Id="rId313" Type="http://schemas.openxmlformats.org/officeDocument/2006/relationships/hyperlink" Target="mailto:sjeffries@usiconsultants.com" TargetMode="External"/><Relationship Id="rId495" Type="http://schemas.openxmlformats.org/officeDocument/2006/relationships/hyperlink" Target="mailto:lmichalke@structurepoint.com" TargetMode="External"/><Relationship Id="rId10" Type="http://schemas.openxmlformats.org/officeDocument/2006/relationships/hyperlink" Target="mailto:gmoushon@b-l-n.com" TargetMode="External"/><Relationship Id="rId52" Type="http://schemas.openxmlformats.org/officeDocument/2006/relationships/hyperlink" Target="mailto:Rwiedeman@reltd.com" TargetMode="External"/><Relationship Id="rId94" Type="http://schemas.openxmlformats.org/officeDocument/2006/relationships/hyperlink" Target="mailto:JCurry1@indot.in.gov" TargetMode="External"/><Relationship Id="rId148" Type="http://schemas.openxmlformats.org/officeDocument/2006/relationships/hyperlink" Target="mailto:sbeaupre@lochgroup.com" TargetMode="External"/><Relationship Id="rId355" Type="http://schemas.openxmlformats.org/officeDocument/2006/relationships/hyperlink" Target="mailto:cmcnutt@fishbeck.com" TargetMode="External"/><Relationship Id="rId397" Type="http://schemas.openxmlformats.org/officeDocument/2006/relationships/hyperlink" Target="mailto:dparsley@az-engineering.net" TargetMode="External"/><Relationship Id="rId215" Type="http://schemas.openxmlformats.org/officeDocument/2006/relationships/hyperlink" Target="mailto:aahmed@indot.in.gov" TargetMode="External"/><Relationship Id="rId257" Type="http://schemas.openxmlformats.org/officeDocument/2006/relationships/hyperlink" Target="mailto:ltlittle@hntb.com" TargetMode="External"/><Relationship Id="rId422" Type="http://schemas.openxmlformats.org/officeDocument/2006/relationships/hyperlink" Target="mailto:kswoveland@usiconsultants.com" TargetMode="External"/><Relationship Id="rId464" Type="http://schemas.openxmlformats.org/officeDocument/2006/relationships/hyperlink" Target="mailto:jeskin@hntb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4"/>
  <sheetViews>
    <sheetView tabSelected="1" zoomScaleNormal="100" workbookViewId="0">
      <pane xSplit="1" ySplit="1" topLeftCell="B360" activePane="bottomRight" state="frozen"/>
      <selection pane="bottomRight" activeCell="F392" sqref="F392"/>
      <selection pane="bottomLeft" activeCell="A2" sqref="A2"/>
      <selection pane="topRight" activeCell="B1" sqref="B1"/>
    </sheetView>
  </sheetViews>
  <sheetFormatPr defaultRowHeight="12.75"/>
  <cols>
    <col min="1" max="1" width="5" style="2" customWidth="1"/>
    <col min="2" max="2" width="30.85546875" style="8" customWidth="1"/>
    <col min="3" max="3" width="11.5703125" style="10" customWidth="1"/>
    <col min="4" max="4" width="17.28515625" style="11" customWidth="1"/>
    <col min="5" max="5" width="17.140625" style="9" customWidth="1"/>
    <col min="6" max="6" width="37.28515625" style="11" customWidth="1"/>
    <col min="7" max="7" width="9.85546875" style="2" customWidth="1"/>
    <col min="8" max="8" width="52.85546875" style="10" customWidth="1"/>
    <col min="9" max="9" width="41.85546875" style="10" bestFit="1" customWidth="1"/>
    <col min="10" max="10" width="18.28515625" style="8" bestFit="1" customWidth="1"/>
    <col min="11" max="11" width="7.42578125" style="8" bestFit="1" customWidth="1"/>
    <col min="12" max="12" width="7.5703125" style="10" bestFit="1" customWidth="1"/>
    <col min="13" max="13" width="22.28515625" style="10" customWidth="1"/>
    <col min="14" max="14" width="35.42578125" style="1" bestFit="1" customWidth="1"/>
    <col min="16" max="16" width="12.28515625" customWidth="1"/>
    <col min="17" max="17" width="6.28515625" customWidth="1"/>
    <col min="19" max="19" width="12.5703125" customWidth="1"/>
    <col min="20" max="20" width="11.42578125" customWidth="1"/>
    <col min="21" max="21" width="21.42578125" customWidth="1"/>
    <col min="22" max="22" width="20.140625" customWidth="1"/>
  </cols>
  <sheetData>
    <row r="1" spans="1:22" s="5" customFormat="1" ht="25.5">
      <c r="A1" s="20"/>
      <c r="B1" s="6" t="s">
        <v>0</v>
      </c>
      <c r="C1" s="7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7" t="s">
        <v>6</v>
      </c>
      <c r="I1" s="7" t="s">
        <v>7</v>
      </c>
      <c r="J1" s="6" t="s">
        <v>8</v>
      </c>
      <c r="K1" s="6" t="s">
        <v>9</v>
      </c>
      <c r="L1" s="7" t="s">
        <v>10</v>
      </c>
      <c r="M1" s="7" t="s">
        <v>11</v>
      </c>
      <c r="N1" s="7" t="s">
        <v>12</v>
      </c>
      <c r="O1" s="6"/>
      <c r="P1" s="3"/>
      <c r="S1" s="3"/>
      <c r="T1" s="3"/>
      <c r="U1" s="3"/>
      <c r="V1" s="3"/>
    </row>
    <row r="2" spans="1:22">
      <c r="B2" s="8" t="s">
        <v>13</v>
      </c>
      <c r="C2" s="9">
        <v>44498</v>
      </c>
      <c r="D2" s="11">
        <v>44497</v>
      </c>
      <c r="E2" s="9">
        <v>45281</v>
      </c>
      <c r="F2" s="13">
        <f t="shared" ref="F2:F33" si="0">IF(B2="","",IF(E2="",DATE(YEAR(D2)+2,MONTH(D2),DAY(D2)),DATE(YEAR(E2)+2,MONTH(E2),DAY(E2))))</f>
        <v>46012</v>
      </c>
      <c r="G2" s="16" t="str">
        <f t="shared" ref="G2:G65" ca="1" si="1">IF(B2="","",IF(F2&lt;TODAY(),"Expired","OK"))</f>
        <v>Expired</v>
      </c>
      <c r="H2" s="10" t="s">
        <v>14</v>
      </c>
      <c r="I2" s="10" t="s">
        <v>15</v>
      </c>
      <c r="J2" s="10" t="s">
        <v>16</v>
      </c>
      <c r="K2" s="10" t="s">
        <v>17</v>
      </c>
      <c r="L2" s="10">
        <v>46140</v>
      </c>
      <c r="M2" s="10" t="s">
        <v>18</v>
      </c>
      <c r="N2" s="1" t="s">
        <v>19</v>
      </c>
    </row>
    <row r="3" spans="1:22">
      <c r="B3" s="8" t="s">
        <v>20</v>
      </c>
      <c r="C3" s="9">
        <v>41962</v>
      </c>
      <c r="D3" s="11">
        <v>41962</v>
      </c>
      <c r="E3" s="13">
        <v>45904</v>
      </c>
      <c r="F3" s="11">
        <f t="shared" si="0"/>
        <v>46634</v>
      </c>
      <c r="G3" s="16" t="str">
        <f t="shared" ca="1" si="1"/>
        <v>OK</v>
      </c>
      <c r="H3" s="10" t="s">
        <v>21</v>
      </c>
      <c r="I3" s="10" t="s">
        <v>22</v>
      </c>
      <c r="J3" s="10" t="s">
        <v>23</v>
      </c>
      <c r="K3" s="10" t="s">
        <v>17</v>
      </c>
      <c r="L3" s="10">
        <v>46204</v>
      </c>
      <c r="M3" s="10" t="s">
        <v>24</v>
      </c>
      <c r="N3" s="1" t="s">
        <v>25</v>
      </c>
    </row>
    <row r="4" spans="1:22">
      <c r="B4" s="8" t="s">
        <v>26</v>
      </c>
      <c r="C4" s="14">
        <v>43727</v>
      </c>
      <c r="D4" s="13">
        <v>43726</v>
      </c>
      <c r="E4" s="14">
        <v>44589</v>
      </c>
      <c r="F4" s="13">
        <f t="shared" si="0"/>
        <v>45319</v>
      </c>
      <c r="G4" s="16" t="str">
        <f t="shared" ca="1" si="1"/>
        <v>Expired</v>
      </c>
      <c r="H4" s="10" t="s">
        <v>27</v>
      </c>
      <c r="I4" s="10" t="s">
        <v>28</v>
      </c>
      <c r="J4" s="10" t="s">
        <v>29</v>
      </c>
      <c r="K4" s="10" t="s">
        <v>30</v>
      </c>
      <c r="L4" s="10">
        <v>40513</v>
      </c>
      <c r="M4" s="10" t="s">
        <v>31</v>
      </c>
      <c r="N4" s="1" t="s">
        <v>32</v>
      </c>
    </row>
    <row r="5" spans="1:22">
      <c r="B5" s="8" t="s">
        <v>33</v>
      </c>
      <c r="C5" s="9">
        <v>44861</v>
      </c>
      <c r="D5" s="11">
        <v>44860</v>
      </c>
      <c r="E5" s="9">
        <v>45391</v>
      </c>
      <c r="F5" s="11">
        <f t="shared" si="0"/>
        <v>46121</v>
      </c>
      <c r="G5" s="16" t="str">
        <f t="shared" ca="1" si="1"/>
        <v>OK</v>
      </c>
      <c r="H5" s="15" t="s">
        <v>34</v>
      </c>
      <c r="I5" s="10" t="s">
        <v>35</v>
      </c>
      <c r="J5" s="10" t="s">
        <v>36</v>
      </c>
      <c r="K5" s="10" t="s">
        <v>17</v>
      </c>
      <c r="L5" s="10">
        <v>46350</v>
      </c>
      <c r="M5" s="10" t="s">
        <v>37</v>
      </c>
      <c r="N5" s="1" t="s">
        <v>38</v>
      </c>
    </row>
    <row r="6" spans="1:22">
      <c r="B6" s="8" t="s">
        <v>39</v>
      </c>
      <c r="C6" s="9">
        <v>41962</v>
      </c>
      <c r="D6" s="11">
        <v>41962</v>
      </c>
      <c r="E6" s="9">
        <v>45265</v>
      </c>
      <c r="F6" s="11">
        <f t="shared" si="0"/>
        <v>45996</v>
      </c>
      <c r="G6" s="16" t="str">
        <f t="shared" ca="1" si="1"/>
        <v>Expired</v>
      </c>
      <c r="H6" s="10" t="s">
        <v>40</v>
      </c>
      <c r="I6" s="10" t="s">
        <v>41</v>
      </c>
      <c r="J6" s="10" t="s">
        <v>42</v>
      </c>
      <c r="K6" s="10" t="s">
        <v>17</v>
      </c>
      <c r="L6" s="10">
        <v>47933</v>
      </c>
      <c r="M6" s="10" t="s">
        <v>43</v>
      </c>
      <c r="N6" s="1" t="s">
        <v>44</v>
      </c>
    </row>
    <row r="7" spans="1:22">
      <c r="B7" s="8" t="s">
        <v>45</v>
      </c>
      <c r="C7" s="13">
        <v>43236</v>
      </c>
      <c r="D7" s="13">
        <v>37832</v>
      </c>
      <c r="E7" s="9">
        <v>45460</v>
      </c>
      <c r="F7" s="13">
        <f t="shared" si="0"/>
        <v>46190</v>
      </c>
      <c r="G7" s="16" t="str">
        <f t="shared" ca="1" si="1"/>
        <v>OK</v>
      </c>
      <c r="H7" s="10" t="s">
        <v>46</v>
      </c>
      <c r="I7" s="10" t="s">
        <v>47</v>
      </c>
      <c r="J7" s="10" t="s">
        <v>48</v>
      </c>
      <c r="K7" s="10" t="s">
        <v>17</v>
      </c>
      <c r="L7" s="10">
        <v>47710</v>
      </c>
      <c r="M7" s="10" t="s">
        <v>49</v>
      </c>
      <c r="N7" s="1" t="s">
        <v>50</v>
      </c>
    </row>
    <row r="8" spans="1:22">
      <c r="B8" s="12" t="s">
        <v>51</v>
      </c>
      <c r="C8" s="9">
        <v>44861</v>
      </c>
      <c r="D8" s="11">
        <v>44860</v>
      </c>
      <c r="E8" s="9">
        <v>45579</v>
      </c>
      <c r="F8" s="13">
        <f t="shared" si="0"/>
        <v>46309</v>
      </c>
      <c r="G8" s="16" t="str">
        <f t="shared" ca="1" si="1"/>
        <v>OK</v>
      </c>
      <c r="H8" s="10" t="s">
        <v>52</v>
      </c>
      <c r="I8" s="10" t="s">
        <v>53</v>
      </c>
      <c r="J8" s="10" t="s">
        <v>48</v>
      </c>
      <c r="K8" s="10" t="s">
        <v>17</v>
      </c>
      <c r="L8" s="10">
        <v>47711</v>
      </c>
      <c r="N8" s="1" t="s">
        <v>54</v>
      </c>
    </row>
    <row r="9" spans="1:22">
      <c r="B9" s="8" t="s">
        <v>55</v>
      </c>
      <c r="C9" s="9">
        <v>43601</v>
      </c>
      <c r="D9" s="11">
        <v>43600</v>
      </c>
      <c r="E9" s="9">
        <v>45229</v>
      </c>
      <c r="F9" s="13">
        <f t="shared" si="0"/>
        <v>45960</v>
      </c>
      <c r="G9" s="16" t="str">
        <f t="shared" ca="1" si="1"/>
        <v>Expired</v>
      </c>
      <c r="H9" s="10" t="s">
        <v>56</v>
      </c>
      <c r="I9" s="10" t="s">
        <v>57</v>
      </c>
      <c r="J9" s="10" t="s">
        <v>23</v>
      </c>
      <c r="K9" s="10" t="s">
        <v>17</v>
      </c>
      <c r="L9" s="10">
        <v>46204</v>
      </c>
      <c r="M9" s="10" t="s">
        <v>58</v>
      </c>
      <c r="N9" s="1" t="s">
        <v>59</v>
      </c>
    </row>
    <row r="10" spans="1:22">
      <c r="B10" s="8" t="s">
        <v>60</v>
      </c>
      <c r="C10" s="9">
        <v>44721</v>
      </c>
      <c r="D10" s="11">
        <v>44720</v>
      </c>
      <c r="E10" s="9">
        <v>45834</v>
      </c>
      <c r="F10" s="11">
        <f t="shared" si="0"/>
        <v>46564</v>
      </c>
      <c r="G10" s="16" t="str">
        <f t="shared" ca="1" si="1"/>
        <v>OK</v>
      </c>
      <c r="H10" s="10" t="s">
        <v>21</v>
      </c>
      <c r="I10" s="10" t="s">
        <v>22</v>
      </c>
      <c r="J10" s="10" t="s">
        <v>23</v>
      </c>
      <c r="K10" s="10" t="s">
        <v>17</v>
      </c>
      <c r="L10" s="10">
        <v>46204</v>
      </c>
      <c r="M10" s="10" t="s">
        <v>61</v>
      </c>
      <c r="N10" s="1" t="s">
        <v>62</v>
      </c>
    </row>
    <row r="11" spans="1:22">
      <c r="B11" s="8" t="s">
        <v>63</v>
      </c>
      <c r="C11" s="9">
        <v>42916</v>
      </c>
      <c r="D11" s="11">
        <v>42915</v>
      </c>
      <c r="E11" s="9">
        <v>46009</v>
      </c>
      <c r="F11" s="13">
        <f t="shared" si="0"/>
        <v>46739</v>
      </c>
      <c r="G11" s="16" t="str">
        <f t="shared" ca="1" si="1"/>
        <v>OK</v>
      </c>
      <c r="H11" s="10" t="s">
        <v>21</v>
      </c>
      <c r="I11" s="10" t="s">
        <v>22</v>
      </c>
      <c r="J11" s="10" t="s">
        <v>23</v>
      </c>
      <c r="K11" s="10" t="s">
        <v>17</v>
      </c>
      <c r="L11" s="10">
        <v>46204</v>
      </c>
      <c r="M11" s="10" t="s">
        <v>64</v>
      </c>
      <c r="N11" s="1" t="s">
        <v>65</v>
      </c>
    </row>
    <row r="12" spans="1:22">
      <c r="B12" s="8" t="s">
        <v>66</v>
      </c>
      <c r="C12" s="14">
        <v>42486</v>
      </c>
      <c r="D12" s="13">
        <v>42485</v>
      </c>
      <c r="E12" s="14">
        <v>44581</v>
      </c>
      <c r="F12" s="13">
        <f t="shared" si="0"/>
        <v>45311</v>
      </c>
      <c r="G12" s="16" t="str">
        <f t="shared" ca="1" si="1"/>
        <v>Expired</v>
      </c>
      <c r="H12" s="10" t="s">
        <v>67</v>
      </c>
      <c r="I12" s="10" t="s">
        <v>68</v>
      </c>
      <c r="J12" s="10" t="s">
        <v>69</v>
      </c>
      <c r="K12" s="10" t="s">
        <v>70</v>
      </c>
      <c r="L12" s="10">
        <v>45241</v>
      </c>
      <c r="M12" s="10" t="s">
        <v>71</v>
      </c>
      <c r="N12" s="1" t="s">
        <v>72</v>
      </c>
    </row>
    <row r="13" spans="1:22">
      <c r="B13" s="8" t="s">
        <v>73</v>
      </c>
      <c r="C13" s="14">
        <v>44498</v>
      </c>
      <c r="D13" s="13">
        <v>44497</v>
      </c>
      <c r="E13" s="14">
        <v>45435</v>
      </c>
      <c r="F13" s="13">
        <f t="shared" si="0"/>
        <v>46165</v>
      </c>
      <c r="G13" s="16" t="str">
        <f t="shared" ca="1" si="1"/>
        <v>OK</v>
      </c>
      <c r="H13" s="10" t="s">
        <v>74</v>
      </c>
      <c r="I13" s="10" t="s">
        <v>75</v>
      </c>
      <c r="J13" s="10" t="s">
        <v>76</v>
      </c>
      <c r="K13" s="10" t="s">
        <v>77</v>
      </c>
      <c r="L13" s="10">
        <v>60631</v>
      </c>
      <c r="M13" s="10" t="s">
        <v>78</v>
      </c>
      <c r="N13" s="1" t="s">
        <v>79</v>
      </c>
    </row>
    <row r="14" spans="1:22">
      <c r="B14" s="8" t="s">
        <v>80</v>
      </c>
      <c r="C14" s="9">
        <v>44133</v>
      </c>
      <c r="D14" s="11">
        <v>44132</v>
      </c>
      <c r="E14" s="9">
        <v>45590</v>
      </c>
      <c r="F14" s="13">
        <f t="shared" si="0"/>
        <v>46320</v>
      </c>
      <c r="G14" s="16" t="str">
        <f t="shared" ca="1" si="1"/>
        <v>OK</v>
      </c>
      <c r="H14" s="10" t="s">
        <v>81</v>
      </c>
      <c r="I14" s="10" t="s">
        <v>82</v>
      </c>
      <c r="J14" s="10" t="s">
        <v>23</v>
      </c>
      <c r="K14" s="10" t="s">
        <v>17</v>
      </c>
      <c r="L14" s="10">
        <v>46240</v>
      </c>
      <c r="M14" s="10" t="s">
        <v>83</v>
      </c>
      <c r="N14" s="1" t="s">
        <v>84</v>
      </c>
    </row>
    <row r="15" spans="1:22">
      <c r="B15" s="8" t="s">
        <v>85</v>
      </c>
      <c r="C15" s="9">
        <v>45757</v>
      </c>
      <c r="D15" s="11">
        <v>45756</v>
      </c>
      <c r="F15" s="13">
        <f t="shared" si="0"/>
        <v>46486</v>
      </c>
      <c r="G15" s="16" t="str">
        <f t="shared" ca="1" si="1"/>
        <v>OK</v>
      </c>
      <c r="H15" s="10" t="s">
        <v>86</v>
      </c>
      <c r="J15" s="8" t="s">
        <v>23</v>
      </c>
      <c r="K15" s="8" t="s">
        <v>17</v>
      </c>
      <c r="M15" s="10" t="s">
        <v>87</v>
      </c>
      <c r="N15" s="1" t="s">
        <v>88</v>
      </c>
    </row>
    <row r="16" spans="1:22">
      <c r="B16" s="8" t="s">
        <v>89</v>
      </c>
      <c r="C16" s="9">
        <v>45757</v>
      </c>
      <c r="D16" s="11">
        <v>45756</v>
      </c>
      <c r="F16" s="11">
        <f t="shared" si="0"/>
        <v>46486</v>
      </c>
      <c r="G16" s="2" t="str">
        <f t="shared" ca="1" si="1"/>
        <v>OK</v>
      </c>
      <c r="H16" s="10" t="s">
        <v>90</v>
      </c>
      <c r="I16" s="10" t="s">
        <v>91</v>
      </c>
      <c r="J16" s="8" t="s">
        <v>29</v>
      </c>
      <c r="K16" s="8" t="s">
        <v>92</v>
      </c>
      <c r="L16" s="10">
        <v>40504</v>
      </c>
      <c r="N16" s="1" t="s">
        <v>93</v>
      </c>
    </row>
    <row r="17" spans="2:14">
      <c r="B17" s="8" t="s">
        <v>94</v>
      </c>
      <c r="C17" s="9">
        <v>45953</v>
      </c>
      <c r="D17" s="11">
        <v>45952</v>
      </c>
      <c r="F17" s="11">
        <f t="shared" si="0"/>
        <v>46682</v>
      </c>
      <c r="G17" s="2" t="str">
        <f t="shared" ca="1" si="1"/>
        <v>OK</v>
      </c>
      <c r="H17" s="10" t="s">
        <v>95</v>
      </c>
      <c r="I17" s="10" t="s">
        <v>96</v>
      </c>
      <c r="J17" s="8" t="s">
        <v>97</v>
      </c>
      <c r="K17" s="8" t="s">
        <v>17</v>
      </c>
      <c r="L17" s="10">
        <v>46808</v>
      </c>
      <c r="N17" s="1" t="s">
        <v>98</v>
      </c>
    </row>
    <row r="18" spans="2:14">
      <c r="B18" s="8" t="s">
        <v>99</v>
      </c>
      <c r="C18" s="9">
        <v>44498</v>
      </c>
      <c r="D18" s="11">
        <v>44497</v>
      </c>
      <c r="E18" s="9">
        <v>45932</v>
      </c>
      <c r="F18" s="13">
        <f t="shared" si="0"/>
        <v>46662</v>
      </c>
      <c r="G18" s="16" t="str">
        <f t="shared" ca="1" si="1"/>
        <v>OK</v>
      </c>
      <c r="H18" s="10" t="s">
        <v>100</v>
      </c>
      <c r="I18" s="10" t="s">
        <v>101</v>
      </c>
      <c r="J18" s="10" t="s">
        <v>23</v>
      </c>
      <c r="K18" s="10" t="s">
        <v>17</v>
      </c>
      <c r="L18" s="10">
        <v>46204</v>
      </c>
      <c r="M18" s="10" t="s">
        <v>102</v>
      </c>
      <c r="N18" s="1" t="s">
        <v>103</v>
      </c>
    </row>
    <row r="19" spans="2:14">
      <c r="B19" s="8" t="s">
        <v>104</v>
      </c>
      <c r="C19" s="9">
        <v>44721</v>
      </c>
      <c r="D19" s="11">
        <v>44720</v>
      </c>
      <c r="F19" s="11">
        <f t="shared" si="0"/>
        <v>45451</v>
      </c>
      <c r="G19" s="16" t="str">
        <f t="shared" ca="1" si="1"/>
        <v>Expired</v>
      </c>
      <c r="H19" s="10" t="s">
        <v>40</v>
      </c>
      <c r="I19" s="10" t="s">
        <v>41</v>
      </c>
      <c r="J19" s="10" t="s">
        <v>42</v>
      </c>
      <c r="K19" s="10" t="s">
        <v>17</v>
      </c>
      <c r="L19" s="10">
        <v>47933</v>
      </c>
      <c r="N19" s="1" t="s">
        <v>105</v>
      </c>
    </row>
    <row r="20" spans="2:14">
      <c r="B20" s="8" t="s">
        <v>106</v>
      </c>
      <c r="C20" s="9">
        <v>43236</v>
      </c>
      <c r="D20" s="11">
        <v>43235</v>
      </c>
      <c r="E20" s="9">
        <v>45432</v>
      </c>
      <c r="F20" s="13">
        <f t="shared" si="0"/>
        <v>46162</v>
      </c>
      <c r="G20" s="16" t="str">
        <f t="shared" ca="1" si="1"/>
        <v>OK</v>
      </c>
      <c r="H20" s="10" t="s">
        <v>46</v>
      </c>
      <c r="I20" s="10" t="s">
        <v>107</v>
      </c>
      <c r="J20" s="10" t="s">
        <v>108</v>
      </c>
      <c r="K20" s="10" t="s">
        <v>77</v>
      </c>
      <c r="L20" s="10">
        <v>62220</v>
      </c>
      <c r="M20" s="10" t="s">
        <v>109</v>
      </c>
      <c r="N20" s="1" t="s">
        <v>110</v>
      </c>
    </row>
    <row r="21" spans="2:14">
      <c r="B21" s="8" t="s">
        <v>111</v>
      </c>
      <c r="C21" s="9">
        <v>45226</v>
      </c>
      <c r="D21" s="11">
        <v>45226</v>
      </c>
      <c r="E21" s="9">
        <v>45938</v>
      </c>
      <c r="F21" s="11">
        <f t="shared" si="0"/>
        <v>46668</v>
      </c>
      <c r="G21" s="16" t="str">
        <f t="shared" ca="1" si="1"/>
        <v>OK</v>
      </c>
      <c r="H21" s="10" t="s">
        <v>40</v>
      </c>
      <c r="I21" s="27" t="s">
        <v>41</v>
      </c>
      <c r="J21" s="10" t="s">
        <v>42</v>
      </c>
      <c r="K21" s="10" t="s">
        <v>17</v>
      </c>
      <c r="L21" s="10">
        <v>47933</v>
      </c>
      <c r="N21" s="1" t="s">
        <v>112</v>
      </c>
    </row>
    <row r="22" spans="2:14">
      <c r="B22" s="8" t="s">
        <v>113</v>
      </c>
      <c r="C22" s="14">
        <v>42486</v>
      </c>
      <c r="D22" s="13">
        <v>42485</v>
      </c>
      <c r="E22" s="14">
        <v>44615</v>
      </c>
      <c r="F22" s="13">
        <f t="shared" si="0"/>
        <v>45345</v>
      </c>
      <c r="G22" s="16" t="str">
        <f t="shared" ca="1" si="1"/>
        <v>Expired</v>
      </c>
      <c r="H22" s="10" t="s">
        <v>114</v>
      </c>
      <c r="I22" s="10" t="s">
        <v>115</v>
      </c>
      <c r="J22" s="10" t="s">
        <v>23</v>
      </c>
      <c r="K22" s="10" t="s">
        <v>17</v>
      </c>
      <c r="L22" s="10">
        <v>46278</v>
      </c>
      <c r="M22" s="10" t="s">
        <v>116</v>
      </c>
      <c r="N22" s="1" t="s">
        <v>117</v>
      </c>
    </row>
    <row r="23" spans="2:14">
      <c r="B23" s="8" t="s">
        <v>118</v>
      </c>
      <c r="C23" s="14">
        <v>44685</v>
      </c>
      <c r="D23" s="13">
        <v>44686</v>
      </c>
      <c r="E23" s="14"/>
      <c r="F23" s="13">
        <f t="shared" si="0"/>
        <v>45417</v>
      </c>
      <c r="G23" s="16" t="str">
        <f t="shared" ca="1" si="1"/>
        <v>Expired</v>
      </c>
      <c r="H23" s="10" t="s">
        <v>119</v>
      </c>
      <c r="I23" s="10" t="s">
        <v>120</v>
      </c>
      <c r="J23" s="10" t="s">
        <v>121</v>
      </c>
      <c r="K23" s="10" t="s">
        <v>17</v>
      </c>
      <c r="L23" s="10">
        <v>47944</v>
      </c>
      <c r="N23" s="1" t="s">
        <v>122</v>
      </c>
    </row>
    <row r="24" spans="2:14">
      <c r="B24" s="8" t="s">
        <v>123</v>
      </c>
      <c r="C24" s="13">
        <v>45589</v>
      </c>
      <c r="D24" s="13">
        <v>45588</v>
      </c>
      <c r="F24" s="13">
        <f t="shared" si="0"/>
        <v>46318</v>
      </c>
      <c r="G24" s="16" t="str">
        <f t="shared" ca="1" si="1"/>
        <v>OK</v>
      </c>
      <c r="H24" s="10" t="s">
        <v>124</v>
      </c>
      <c r="I24" s="32" t="s">
        <v>125</v>
      </c>
      <c r="J24" s="8" t="s">
        <v>23</v>
      </c>
      <c r="K24" s="8" t="s">
        <v>17</v>
      </c>
      <c r="L24" s="10">
        <v>46260</v>
      </c>
      <c r="N24" s="1" t="s">
        <v>126</v>
      </c>
    </row>
    <row r="25" spans="2:14">
      <c r="B25" s="8" t="s">
        <v>127</v>
      </c>
      <c r="C25" s="9">
        <v>45407</v>
      </c>
      <c r="D25" s="11">
        <v>45406</v>
      </c>
      <c r="F25" s="13">
        <f t="shared" si="0"/>
        <v>46136</v>
      </c>
      <c r="G25" s="16" t="str">
        <f t="shared" ca="1" si="1"/>
        <v>OK</v>
      </c>
      <c r="H25" s="10" t="s">
        <v>128</v>
      </c>
      <c r="I25" s="10" t="s">
        <v>129</v>
      </c>
      <c r="J25" s="10" t="s">
        <v>23</v>
      </c>
      <c r="K25" s="10" t="s">
        <v>17</v>
      </c>
      <c r="L25" s="10">
        <v>46250</v>
      </c>
      <c r="N25" s="1" t="s">
        <v>130</v>
      </c>
    </row>
    <row r="26" spans="2:14">
      <c r="B26" s="8" t="s">
        <v>131</v>
      </c>
      <c r="C26" s="14">
        <v>43362</v>
      </c>
      <c r="D26" s="13">
        <v>43361</v>
      </c>
      <c r="E26" s="14">
        <v>44581</v>
      </c>
      <c r="F26" s="13">
        <f t="shared" si="0"/>
        <v>45311</v>
      </c>
      <c r="G26" s="16" t="str">
        <f t="shared" ca="1" si="1"/>
        <v>Expired</v>
      </c>
      <c r="H26" s="10" t="s">
        <v>132</v>
      </c>
      <c r="I26" s="10" t="s">
        <v>133</v>
      </c>
      <c r="J26" s="10" t="s">
        <v>134</v>
      </c>
      <c r="K26" s="10" t="s">
        <v>17</v>
      </c>
      <c r="L26" s="10">
        <v>47274</v>
      </c>
      <c r="M26" s="10" t="s">
        <v>135</v>
      </c>
      <c r="N26" s="1" t="s">
        <v>136</v>
      </c>
    </row>
    <row r="27" spans="2:14">
      <c r="B27" s="8" t="s">
        <v>137</v>
      </c>
      <c r="C27" s="13">
        <v>43236</v>
      </c>
      <c r="D27" s="13">
        <v>43235</v>
      </c>
      <c r="E27" s="9">
        <v>45952</v>
      </c>
      <c r="F27" s="13">
        <f t="shared" si="0"/>
        <v>46682</v>
      </c>
      <c r="G27" s="16" t="str">
        <f t="shared" ca="1" si="1"/>
        <v>OK</v>
      </c>
      <c r="H27" s="10" t="s">
        <v>138</v>
      </c>
      <c r="I27" s="10" t="s">
        <v>139</v>
      </c>
      <c r="J27" s="10" t="s">
        <v>140</v>
      </c>
      <c r="K27" s="10" t="str">
        <f>"IN"</f>
        <v>IN</v>
      </c>
      <c r="L27" s="10">
        <v>46118</v>
      </c>
      <c r="M27" s="10" t="s">
        <v>141</v>
      </c>
      <c r="N27" s="1" t="s">
        <v>142</v>
      </c>
    </row>
    <row r="28" spans="2:14">
      <c r="B28" s="8" t="s">
        <v>143</v>
      </c>
      <c r="C28" s="9">
        <v>44831</v>
      </c>
      <c r="D28" s="9">
        <v>44831</v>
      </c>
      <c r="E28" s="9">
        <v>44831</v>
      </c>
      <c r="F28" s="13">
        <f t="shared" si="0"/>
        <v>45562</v>
      </c>
      <c r="G28" s="16" t="str">
        <f t="shared" ca="1" si="1"/>
        <v>Expired</v>
      </c>
      <c r="H28" s="10" t="s">
        <v>40</v>
      </c>
      <c r="I28" s="10" t="s">
        <v>144</v>
      </c>
      <c r="J28" s="10" t="s">
        <v>42</v>
      </c>
      <c r="K28" s="10" t="s">
        <v>17</v>
      </c>
      <c r="L28" s="10">
        <v>47933</v>
      </c>
      <c r="M28" s="10" t="s">
        <v>145</v>
      </c>
      <c r="N28" s="1" t="s">
        <v>146</v>
      </c>
    </row>
    <row r="29" spans="2:14">
      <c r="B29" s="8" t="s">
        <v>147</v>
      </c>
      <c r="C29" s="13">
        <v>41444</v>
      </c>
      <c r="D29" s="13">
        <v>38954</v>
      </c>
      <c r="E29" s="9">
        <v>45769</v>
      </c>
      <c r="F29" s="13">
        <f t="shared" si="0"/>
        <v>46499</v>
      </c>
      <c r="G29" s="16" t="str">
        <f t="shared" ca="1" si="1"/>
        <v>OK</v>
      </c>
      <c r="H29" s="10" t="s">
        <v>148</v>
      </c>
      <c r="I29" s="10" t="s">
        <v>149</v>
      </c>
      <c r="J29" s="10" t="s">
        <v>16</v>
      </c>
      <c r="K29" s="10" t="s">
        <v>17</v>
      </c>
      <c r="L29" s="10">
        <v>46140</v>
      </c>
      <c r="N29" s="1" t="s">
        <v>150</v>
      </c>
    </row>
    <row r="30" spans="2:14">
      <c r="B30" s="8" t="s">
        <v>151</v>
      </c>
      <c r="C30" s="13">
        <v>41141</v>
      </c>
      <c r="D30" s="13">
        <v>37511</v>
      </c>
      <c r="E30" s="9">
        <v>45798</v>
      </c>
      <c r="F30" s="13">
        <f t="shared" si="0"/>
        <v>46528</v>
      </c>
      <c r="G30" s="16" t="str">
        <f t="shared" ca="1" si="1"/>
        <v>OK</v>
      </c>
      <c r="H30" s="10" t="s">
        <v>152</v>
      </c>
      <c r="I30" s="10" t="s">
        <v>153</v>
      </c>
      <c r="J30" s="10" t="s">
        <v>23</v>
      </c>
      <c r="K30" s="10" t="s">
        <v>17</v>
      </c>
      <c r="L30" s="10">
        <v>46254</v>
      </c>
      <c r="M30" s="10" t="s">
        <v>154</v>
      </c>
      <c r="N30" s="1" t="s">
        <v>155</v>
      </c>
    </row>
    <row r="31" spans="2:14">
      <c r="B31" s="8" t="s">
        <v>156</v>
      </c>
      <c r="C31" s="9">
        <v>43236</v>
      </c>
      <c r="D31" s="13">
        <v>41584</v>
      </c>
      <c r="E31" s="9">
        <v>45943</v>
      </c>
      <c r="F31" s="13">
        <f t="shared" si="0"/>
        <v>46673</v>
      </c>
      <c r="G31" s="16" t="str">
        <f t="shared" ca="1" si="1"/>
        <v>OK</v>
      </c>
      <c r="H31" s="10" t="s">
        <v>157</v>
      </c>
      <c r="J31" s="10"/>
      <c r="K31" s="10"/>
      <c r="M31" s="10" t="s">
        <v>158</v>
      </c>
      <c r="N31" s="1" t="s">
        <v>159</v>
      </c>
    </row>
    <row r="32" spans="2:14">
      <c r="B32" s="8" t="s">
        <v>160</v>
      </c>
      <c r="C32" s="9">
        <v>45226</v>
      </c>
      <c r="D32" s="11">
        <v>45226</v>
      </c>
      <c r="E32" s="9">
        <v>45407</v>
      </c>
      <c r="F32" s="11">
        <f t="shared" si="0"/>
        <v>46137</v>
      </c>
      <c r="G32" s="2" t="str">
        <f t="shared" ca="1" si="1"/>
        <v>OK</v>
      </c>
      <c r="H32" s="10" t="s">
        <v>21</v>
      </c>
      <c r="I32" s="10" t="s">
        <v>22</v>
      </c>
      <c r="J32" s="10" t="s">
        <v>23</v>
      </c>
      <c r="K32" s="10" t="s">
        <v>17</v>
      </c>
      <c r="L32" s="10">
        <v>46204</v>
      </c>
      <c r="M32" s="10" t="s">
        <v>161</v>
      </c>
      <c r="N32" s="1" t="s">
        <v>162</v>
      </c>
    </row>
    <row r="33" spans="2:15">
      <c r="B33" s="8" t="s">
        <v>163</v>
      </c>
      <c r="C33" s="9">
        <v>44035</v>
      </c>
      <c r="D33" s="11">
        <v>44034</v>
      </c>
      <c r="E33" s="9">
        <v>45607</v>
      </c>
      <c r="F33" s="13">
        <f t="shared" si="0"/>
        <v>46337</v>
      </c>
      <c r="G33" s="16" t="str">
        <f t="shared" ca="1" si="1"/>
        <v>OK</v>
      </c>
      <c r="H33" s="10" t="s">
        <v>164</v>
      </c>
      <c r="I33" s="10" t="s">
        <v>165</v>
      </c>
      <c r="J33" s="10" t="s">
        <v>166</v>
      </c>
      <c r="K33" s="10" t="s">
        <v>77</v>
      </c>
      <c r="L33" s="10">
        <v>62701</v>
      </c>
      <c r="M33" s="10" t="s">
        <v>167</v>
      </c>
      <c r="N33" s="1" t="s">
        <v>168</v>
      </c>
    </row>
    <row r="34" spans="2:15">
      <c r="B34" s="8" t="s">
        <v>169</v>
      </c>
      <c r="C34" s="14">
        <v>45036</v>
      </c>
      <c r="D34" s="14">
        <v>45036</v>
      </c>
      <c r="E34" s="14"/>
      <c r="F34" s="11">
        <f t="shared" ref="F34:F65" si="2">IF(B34="","",IF(E34="",DATE(YEAR(D34)+2,MONTH(D34),DAY(D34)),DATE(YEAR(E34)+2,MONTH(E34),DAY(E34))))</f>
        <v>45767</v>
      </c>
      <c r="G34" s="16" t="str">
        <f t="shared" ca="1" si="1"/>
        <v>Expired</v>
      </c>
      <c r="H34" s="10" t="s">
        <v>52</v>
      </c>
      <c r="J34" s="10"/>
      <c r="K34" s="10"/>
      <c r="N34" s="1" t="s">
        <v>170</v>
      </c>
    </row>
    <row r="35" spans="2:15">
      <c r="B35" s="8" t="s">
        <v>171</v>
      </c>
      <c r="C35" s="9">
        <v>44861</v>
      </c>
      <c r="D35" s="11">
        <v>44860</v>
      </c>
      <c r="F35" s="13">
        <f t="shared" si="2"/>
        <v>45591</v>
      </c>
      <c r="G35" s="16" t="str">
        <f t="shared" ca="1" si="1"/>
        <v>Expired</v>
      </c>
      <c r="H35" s="10" t="s">
        <v>52</v>
      </c>
      <c r="I35" s="10" t="s">
        <v>53</v>
      </c>
      <c r="J35" s="10" t="s">
        <v>48</v>
      </c>
      <c r="K35" s="10" t="s">
        <v>17</v>
      </c>
      <c r="L35" s="10">
        <v>47711</v>
      </c>
      <c r="N35" s="1" t="s">
        <v>172</v>
      </c>
    </row>
    <row r="36" spans="2:15">
      <c r="B36" s="8" t="s">
        <v>173</v>
      </c>
      <c r="C36" s="11">
        <v>44132</v>
      </c>
      <c r="D36" s="11">
        <v>44132</v>
      </c>
      <c r="E36" s="9">
        <v>45272</v>
      </c>
      <c r="F36" s="13">
        <f t="shared" si="2"/>
        <v>46003</v>
      </c>
      <c r="G36" s="16" t="str">
        <f t="shared" ca="1" si="1"/>
        <v>Expired</v>
      </c>
      <c r="H36" s="10" t="s">
        <v>95</v>
      </c>
      <c r="I36" s="10" t="s">
        <v>96</v>
      </c>
      <c r="J36" s="10" t="s">
        <v>97</v>
      </c>
      <c r="K36" s="10" t="s">
        <v>17</v>
      </c>
      <c r="L36" s="10">
        <v>46808</v>
      </c>
      <c r="N36" s="1" t="s">
        <v>174</v>
      </c>
    </row>
    <row r="37" spans="2:15">
      <c r="B37" s="8" t="s">
        <v>175</v>
      </c>
      <c r="C37" s="9">
        <v>42916</v>
      </c>
      <c r="D37" s="11">
        <v>42915</v>
      </c>
      <c r="E37" s="9">
        <v>45229</v>
      </c>
      <c r="F37" s="13">
        <f t="shared" si="2"/>
        <v>45960</v>
      </c>
      <c r="G37" s="16" t="str">
        <f t="shared" ca="1" si="1"/>
        <v>Expired</v>
      </c>
      <c r="H37" s="10" t="s">
        <v>176</v>
      </c>
      <c r="I37" s="10" t="s">
        <v>177</v>
      </c>
      <c r="J37" s="10" t="s">
        <v>23</v>
      </c>
      <c r="K37" s="10" t="s">
        <v>17</v>
      </c>
      <c r="L37" s="10">
        <v>46268</v>
      </c>
      <c r="M37" s="10" t="s">
        <v>178</v>
      </c>
      <c r="N37" s="1" t="s">
        <v>179</v>
      </c>
    </row>
    <row r="38" spans="2:15">
      <c r="B38" s="8" t="s">
        <v>180</v>
      </c>
      <c r="C38" s="9">
        <v>42303</v>
      </c>
      <c r="D38" s="9">
        <v>42303</v>
      </c>
      <c r="E38" s="9">
        <v>45588</v>
      </c>
      <c r="F38" s="13">
        <f t="shared" si="2"/>
        <v>46318</v>
      </c>
      <c r="G38" s="16" t="str">
        <f t="shared" ca="1" si="1"/>
        <v>OK</v>
      </c>
      <c r="H38" s="10" t="s">
        <v>21</v>
      </c>
      <c r="I38" s="10" t="s">
        <v>22</v>
      </c>
      <c r="J38" s="10" t="s">
        <v>23</v>
      </c>
      <c r="K38" s="10" t="str">
        <f>"IN"</f>
        <v>IN</v>
      </c>
      <c r="L38" s="10">
        <v>46204</v>
      </c>
      <c r="M38" s="10" t="s">
        <v>181</v>
      </c>
      <c r="N38" s="1" t="s">
        <v>182</v>
      </c>
    </row>
    <row r="39" spans="2:15">
      <c r="B39" s="8" t="s">
        <v>183</v>
      </c>
      <c r="C39" s="14">
        <v>43236</v>
      </c>
      <c r="D39" s="13">
        <v>43235</v>
      </c>
      <c r="E39" s="14">
        <v>45421</v>
      </c>
      <c r="F39" s="13">
        <f t="shared" si="2"/>
        <v>46151</v>
      </c>
      <c r="G39" s="16" t="str">
        <f t="shared" ca="1" si="1"/>
        <v>OK</v>
      </c>
      <c r="H39" s="10" t="s">
        <v>164</v>
      </c>
      <c r="I39" s="10" t="s">
        <v>184</v>
      </c>
      <c r="J39" s="10" t="s">
        <v>23</v>
      </c>
      <c r="K39" s="10" t="s">
        <v>17</v>
      </c>
      <c r="L39" s="10">
        <v>46268</v>
      </c>
      <c r="N39" s="1" t="s">
        <v>185</v>
      </c>
    </row>
    <row r="40" spans="2:15">
      <c r="B40" s="8" t="s">
        <v>186</v>
      </c>
      <c r="C40" s="14">
        <v>41922</v>
      </c>
      <c r="D40" s="13">
        <v>41921</v>
      </c>
      <c r="E40" s="14">
        <v>45813</v>
      </c>
      <c r="F40" s="13">
        <f t="shared" si="2"/>
        <v>46543</v>
      </c>
      <c r="G40" s="16" t="str">
        <f t="shared" ca="1" si="1"/>
        <v>OK</v>
      </c>
      <c r="H40" s="10" t="s">
        <v>148</v>
      </c>
      <c r="I40" s="10" t="s">
        <v>149</v>
      </c>
      <c r="J40" s="10" t="s">
        <v>16</v>
      </c>
      <c r="K40" s="10" t="s">
        <v>17</v>
      </c>
      <c r="L40" s="10">
        <v>46140</v>
      </c>
      <c r="M40" s="10" t="s">
        <v>187</v>
      </c>
      <c r="N40" s="1" t="s">
        <v>188</v>
      </c>
    </row>
    <row r="41" spans="2:15">
      <c r="B41" s="8" t="s">
        <v>189</v>
      </c>
      <c r="C41" s="9">
        <v>41922</v>
      </c>
      <c r="D41" s="9">
        <v>41921</v>
      </c>
      <c r="E41" s="9">
        <v>46024</v>
      </c>
      <c r="F41" s="13">
        <f t="shared" si="2"/>
        <v>46754</v>
      </c>
      <c r="G41" s="16" t="str">
        <f t="shared" ca="1" si="1"/>
        <v>OK</v>
      </c>
      <c r="H41" s="10" t="s">
        <v>190</v>
      </c>
      <c r="I41" s="10" t="s">
        <v>191</v>
      </c>
      <c r="J41" s="10" t="s">
        <v>192</v>
      </c>
      <c r="K41" s="10" t="s">
        <v>17</v>
      </c>
      <c r="L41" s="10">
        <v>46107</v>
      </c>
      <c r="M41" s="10" t="s">
        <v>193</v>
      </c>
      <c r="N41" s="1" t="s">
        <v>194</v>
      </c>
    </row>
    <row r="42" spans="2:15">
      <c r="B42" s="8" t="s">
        <v>195</v>
      </c>
      <c r="C42" s="9">
        <v>44035</v>
      </c>
      <c r="D42" s="11">
        <v>44034</v>
      </c>
      <c r="E42" s="13">
        <v>44733</v>
      </c>
      <c r="F42" s="13">
        <f t="shared" si="2"/>
        <v>45464</v>
      </c>
      <c r="G42" s="16" t="str">
        <f t="shared" ca="1" si="1"/>
        <v>Expired</v>
      </c>
      <c r="H42" s="10" t="s">
        <v>196</v>
      </c>
      <c r="I42" s="10" t="s">
        <v>197</v>
      </c>
      <c r="J42" s="10" t="s">
        <v>23</v>
      </c>
      <c r="K42" s="10" t="s">
        <v>17</v>
      </c>
      <c r="L42" s="10">
        <v>46278</v>
      </c>
      <c r="M42" s="10" t="s">
        <v>198</v>
      </c>
      <c r="N42" s="1" t="s">
        <v>199</v>
      </c>
    </row>
    <row r="43" spans="2:15">
      <c r="B43" s="8" t="s">
        <v>200</v>
      </c>
      <c r="C43" s="9">
        <v>45407</v>
      </c>
      <c r="D43" s="11">
        <v>45406</v>
      </c>
      <c r="E43" s="9">
        <v>45776</v>
      </c>
      <c r="F43" s="13">
        <f t="shared" si="2"/>
        <v>46506</v>
      </c>
      <c r="G43" s="16" t="str">
        <f t="shared" ca="1" si="1"/>
        <v>OK</v>
      </c>
      <c r="H43" s="10" t="s">
        <v>201</v>
      </c>
      <c r="I43" s="10" t="s">
        <v>202</v>
      </c>
      <c r="J43" s="10" t="s">
        <v>203</v>
      </c>
      <c r="K43" s="10" t="s">
        <v>17</v>
      </c>
      <c r="L43" s="10">
        <v>46038</v>
      </c>
      <c r="N43" s="1" t="s">
        <v>204</v>
      </c>
    </row>
    <row r="44" spans="2:15">
      <c r="B44" s="8" t="s">
        <v>205</v>
      </c>
      <c r="C44" s="9">
        <v>45953</v>
      </c>
      <c r="D44" s="11">
        <v>45952</v>
      </c>
      <c r="F44" s="11">
        <f t="shared" si="2"/>
        <v>46682</v>
      </c>
      <c r="G44" s="2" t="str">
        <f t="shared" ca="1" si="1"/>
        <v>OK</v>
      </c>
      <c r="H44" s="10" t="s">
        <v>206</v>
      </c>
      <c r="I44" s="15" t="s">
        <v>207</v>
      </c>
      <c r="J44" s="12" t="s">
        <v>23</v>
      </c>
      <c r="K44" s="12" t="s">
        <v>17</v>
      </c>
      <c r="L44" s="10">
        <v>46204</v>
      </c>
      <c r="M44" s="15" t="s">
        <v>208</v>
      </c>
      <c r="N44" s="1" t="s">
        <v>209</v>
      </c>
    </row>
    <row r="45" spans="2:15" ht="15.75">
      <c r="B45" s="8" t="s">
        <v>210</v>
      </c>
      <c r="C45" s="13">
        <v>41444</v>
      </c>
      <c r="D45" s="13">
        <v>39055</v>
      </c>
      <c r="E45" s="9">
        <v>45692</v>
      </c>
      <c r="F45" s="13">
        <f t="shared" si="2"/>
        <v>46422</v>
      </c>
      <c r="G45" s="16" t="str">
        <f t="shared" ca="1" si="1"/>
        <v>OK</v>
      </c>
      <c r="H45" s="10" t="s">
        <v>211</v>
      </c>
      <c r="I45" s="10" t="s">
        <v>212</v>
      </c>
      <c r="J45" s="10" t="s">
        <v>23</v>
      </c>
      <c r="K45" s="10" t="s">
        <v>17</v>
      </c>
      <c r="L45" s="10">
        <v>46240</v>
      </c>
      <c r="M45" s="10" t="s">
        <v>213</v>
      </c>
      <c r="N45" s="1" t="s">
        <v>214</v>
      </c>
      <c r="O45" s="17" t="s">
        <v>215</v>
      </c>
    </row>
    <row r="46" spans="2:15">
      <c r="B46" s="8" t="s">
        <v>216</v>
      </c>
      <c r="C46" s="13">
        <v>45589</v>
      </c>
      <c r="D46" s="13">
        <v>45588</v>
      </c>
      <c r="E46" s="9">
        <v>46050</v>
      </c>
      <c r="F46" s="13">
        <f t="shared" si="2"/>
        <v>46780</v>
      </c>
      <c r="G46" s="16" t="str">
        <f t="shared" ca="1" si="1"/>
        <v>OK</v>
      </c>
      <c r="H46" s="15" t="s">
        <v>56</v>
      </c>
      <c r="I46" s="15" t="s">
        <v>57</v>
      </c>
      <c r="J46" s="12" t="s">
        <v>23</v>
      </c>
      <c r="K46" s="12" t="s">
        <v>17</v>
      </c>
      <c r="L46" s="10">
        <v>46204</v>
      </c>
      <c r="M46" s="15" t="s">
        <v>58</v>
      </c>
      <c r="N46" s="1" t="s">
        <v>217</v>
      </c>
    </row>
    <row r="47" spans="2:15">
      <c r="B47" s="8" t="s">
        <v>218</v>
      </c>
      <c r="C47" s="9">
        <v>44720</v>
      </c>
      <c r="D47" s="11">
        <v>44034</v>
      </c>
      <c r="E47" s="9">
        <v>44733</v>
      </c>
      <c r="F47" s="13">
        <f t="shared" si="2"/>
        <v>45464</v>
      </c>
      <c r="G47" s="16" t="str">
        <f t="shared" ca="1" si="1"/>
        <v>Expired</v>
      </c>
      <c r="H47" s="10" t="s">
        <v>219</v>
      </c>
      <c r="J47" s="10"/>
      <c r="K47" s="10"/>
      <c r="N47" s="1" t="s">
        <v>220</v>
      </c>
    </row>
    <row r="48" spans="2:15">
      <c r="B48" s="8" t="s">
        <v>221</v>
      </c>
      <c r="C48" s="9">
        <v>45036</v>
      </c>
      <c r="D48" s="11">
        <v>45036</v>
      </c>
      <c r="E48" s="9">
        <v>45776</v>
      </c>
      <c r="F48" s="13">
        <f t="shared" si="2"/>
        <v>46506</v>
      </c>
      <c r="G48" s="16" t="str">
        <f t="shared" ca="1" si="1"/>
        <v>OK</v>
      </c>
      <c r="H48" s="10" t="s">
        <v>222</v>
      </c>
      <c r="J48" s="10"/>
      <c r="K48" s="10"/>
      <c r="N48" s="1" t="s">
        <v>223</v>
      </c>
    </row>
    <row r="49" spans="2:14">
      <c r="B49" s="8" t="s">
        <v>224</v>
      </c>
      <c r="C49" s="9">
        <v>42486</v>
      </c>
      <c r="D49" s="11">
        <v>42485</v>
      </c>
      <c r="E49" s="9">
        <v>45419</v>
      </c>
      <c r="F49" s="13">
        <f t="shared" si="2"/>
        <v>46149</v>
      </c>
      <c r="G49" s="16" t="str">
        <f t="shared" ca="1" si="1"/>
        <v>OK</v>
      </c>
      <c r="H49" s="10" t="s">
        <v>211</v>
      </c>
      <c r="I49" s="10" t="s">
        <v>212</v>
      </c>
      <c r="J49" s="10" t="s">
        <v>23</v>
      </c>
      <c r="K49" s="10" t="s">
        <v>17</v>
      </c>
      <c r="L49" s="10">
        <v>46240</v>
      </c>
      <c r="M49" s="10" t="s">
        <v>213</v>
      </c>
      <c r="N49" s="1" t="s">
        <v>225</v>
      </c>
    </row>
    <row r="50" spans="2:14">
      <c r="B50" s="8" t="s">
        <v>226</v>
      </c>
      <c r="C50" s="9">
        <v>43236</v>
      </c>
      <c r="D50" s="11">
        <v>43235</v>
      </c>
      <c r="E50" s="9">
        <v>45407</v>
      </c>
      <c r="F50" s="13">
        <f t="shared" si="2"/>
        <v>46137</v>
      </c>
      <c r="G50" s="16" t="str">
        <f t="shared" ca="1" si="1"/>
        <v>OK</v>
      </c>
      <c r="H50" s="10" t="s">
        <v>164</v>
      </c>
      <c r="I50" s="10" t="s">
        <v>184</v>
      </c>
      <c r="J50" s="10" t="s">
        <v>23</v>
      </c>
      <c r="K50" s="10" t="s">
        <v>17</v>
      </c>
      <c r="L50" s="10">
        <v>46268</v>
      </c>
      <c r="N50" s="1" t="s">
        <v>227</v>
      </c>
    </row>
    <row r="51" spans="2:14">
      <c r="B51" s="8" t="s">
        <v>228</v>
      </c>
      <c r="C51" s="14">
        <v>42668</v>
      </c>
      <c r="D51" s="13">
        <v>42667</v>
      </c>
      <c r="E51" s="14">
        <v>44831</v>
      </c>
      <c r="F51" s="13">
        <f t="shared" si="2"/>
        <v>45562</v>
      </c>
      <c r="G51" s="16" t="str">
        <f t="shared" ca="1" si="1"/>
        <v>Expired</v>
      </c>
      <c r="H51" s="10" t="s">
        <v>229</v>
      </c>
      <c r="I51" s="10" t="s">
        <v>230</v>
      </c>
      <c r="J51" s="10" t="s">
        <v>230</v>
      </c>
      <c r="K51" s="10" t="s">
        <v>230</v>
      </c>
      <c r="L51" s="10" t="s">
        <v>230</v>
      </c>
    </row>
    <row r="52" spans="2:14">
      <c r="B52" s="8" t="s">
        <v>231</v>
      </c>
      <c r="C52" s="9">
        <v>45226</v>
      </c>
      <c r="D52" s="11">
        <v>45226</v>
      </c>
      <c r="F52" s="11">
        <f t="shared" si="2"/>
        <v>45957</v>
      </c>
      <c r="G52" s="2" t="str">
        <f t="shared" ca="1" si="1"/>
        <v>Expired</v>
      </c>
      <c r="H52" s="10" t="s">
        <v>67</v>
      </c>
      <c r="I52" s="10" t="s">
        <v>232</v>
      </c>
      <c r="J52" s="10" t="s">
        <v>23</v>
      </c>
      <c r="K52" s="10" t="s">
        <v>17</v>
      </c>
      <c r="L52" s="10">
        <v>46254</v>
      </c>
      <c r="M52" s="10" t="s">
        <v>233</v>
      </c>
      <c r="N52" s="1" t="s">
        <v>234</v>
      </c>
    </row>
    <row r="53" spans="2:14">
      <c r="B53" s="8" t="s">
        <v>235</v>
      </c>
      <c r="C53" s="14">
        <v>43727</v>
      </c>
      <c r="D53" s="13">
        <v>43726</v>
      </c>
      <c r="E53" s="14">
        <v>45915</v>
      </c>
      <c r="F53" s="13">
        <f t="shared" si="2"/>
        <v>46645</v>
      </c>
      <c r="G53" s="16" t="str">
        <f t="shared" ca="1" si="1"/>
        <v>OK</v>
      </c>
      <c r="H53" s="10" t="s">
        <v>21</v>
      </c>
      <c r="I53" s="10" t="s">
        <v>22</v>
      </c>
      <c r="J53" s="10" t="s">
        <v>23</v>
      </c>
      <c r="K53" s="10" t="s">
        <v>17</v>
      </c>
      <c r="L53" s="10">
        <v>46204</v>
      </c>
      <c r="M53" s="10" t="s">
        <v>236</v>
      </c>
      <c r="N53" s="1" t="s">
        <v>237</v>
      </c>
    </row>
    <row r="54" spans="2:14">
      <c r="B54" s="8" t="s">
        <v>238</v>
      </c>
      <c r="C54" s="14">
        <v>42486</v>
      </c>
      <c r="D54" s="13">
        <v>42485</v>
      </c>
      <c r="E54" s="14">
        <v>44581</v>
      </c>
      <c r="F54" s="13">
        <f t="shared" si="2"/>
        <v>45311</v>
      </c>
      <c r="G54" s="16" t="str">
        <f t="shared" ca="1" si="1"/>
        <v>Expired</v>
      </c>
      <c r="H54" s="10" t="s">
        <v>239</v>
      </c>
      <c r="I54" s="10" t="s">
        <v>240</v>
      </c>
      <c r="J54" s="10" t="s">
        <v>241</v>
      </c>
      <c r="K54" s="10" t="s">
        <v>17</v>
      </c>
      <c r="L54" s="10">
        <v>46360</v>
      </c>
      <c r="M54" s="10" t="s">
        <v>242</v>
      </c>
      <c r="N54" s="1" t="s">
        <v>243</v>
      </c>
    </row>
    <row r="55" spans="2:14">
      <c r="B55" s="8" t="s">
        <v>244</v>
      </c>
      <c r="C55" s="13">
        <v>41444</v>
      </c>
      <c r="D55" s="13">
        <v>39314</v>
      </c>
      <c r="E55" s="9">
        <v>44761</v>
      </c>
      <c r="F55" s="13">
        <f t="shared" si="2"/>
        <v>45492</v>
      </c>
      <c r="G55" s="16" t="str">
        <f t="shared" ca="1" si="1"/>
        <v>Expired</v>
      </c>
      <c r="H55" s="10" t="s">
        <v>114</v>
      </c>
      <c r="I55" s="10" t="s">
        <v>245</v>
      </c>
      <c r="J55" s="10" t="s">
        <v>23</v>
      </c>
      <c r="K55" s="10" t="s">
        <v>17</v>
      </c>
      <c r="L55" s="10">
        <v>46234</v>
      </c>
      <c r="M55" s="10" t="s">
        <v>246</v>
      </c>
      <c r="N55" s="1" t="s">
        <v>247</v>
      </c>
    </row>
    <row r="56" spans="2:14">
      <c r="B56" s="8" t="s">
        <v>248</v>
      </c>
      <c r="C56" s="9">
        <v>44133</v>
      </c>
      <c r="D56" s="11">
        <v>44132</v>
      </c>
      <c r="E56" s="9">
        <v>44856</v>
      </c>
      <c r="F56" s="13">
        <f t="shared" si="2"/>
        <v>45587</v>
      </c>
      <c r="G56" s="16" t="str">
        <f t="shared" ca="1" si="1"/>
        <v>Expired</v>
      </c>
      <c r="H56" s="10" t="s">
        <v>249</v>
      </c>
      <c r="I56" s="10" t="s">
        <v>250</v>
      </c>
      <c r="J56" s="10" t="s">
        <v>251</v>
      </c>
      <c r="K56" s="10" t="s">
        <v>252</v>
      </c>
      <c r="L56" s="10">
        <v>53217</v>
      </c>
      <c r="M56" s="10" t="s">
        <v>253</v>
      </c>
      <c r="N56" s="1" t="s">
        <v>254</v>
      </c>
    </row>
    <row r="57" spans="2:14">
      <c r="B57" s="8" t="s">
        <v>255</v>
      </c>
      <c r="C57" s="9">
        <v>42486</v>
      </c>
      <c r="D57" s="11">
        <v>42485</v>
      </c>
      <c r="E57" s="9">
        <v>46052</v>
      </c>
      <c r="F57" s="13">
        <f t="shared" si="2"/>
        <v>46782</v>
      </c>
      <c r="G57" s="16" t="str">
        <f t="shared" ca="1" si="1"/>
        <v>OK</v>
      </c>
      <c r="H57" s="10" t="s">
        <v>256</v>
      </c>
      <c r="I57" s="10" t="s">
        <v>257</v>
      </c>
      <c r="J57" s="10" t="s">
        <v>23</v>
      </c>
      <c r="K57" s="10" t="s">
        <v>17</v>
      </c>
      <c r="L57" s="10">
        <v>46204</v>
      </c>
      <c r="M57" s="10" t="s">
        <v>258</v>
      </c>
      <c r="N57" s="1" t="s">
        <v>259</v>
      </c>
    </row>
    <row r="58" spans="2:14">
      <c r="B58" s="8" t="s">
        <v>260</v>
      </c>
      <c r="C58" s="9">
        <v>42916</v>
      </c>
      <c r="D58" s="11">
        <v>42915</v>
      </c>
      <c r="E58" s="9">
        <v>45582</v>
      </c>
      <c r="F58" s="13">
        <f t="shared" si="2"/>
        <v>46312</v>
      </c>
      <c r="G58" s="16" t="str">
        <f t="shared" ca="1" si="1"/>
        <v>OK</v>
      </c>
      <c r="H58" s="10" t="s">
        <v>164</v>
      </c>
      <c r="I58" s="10" t="s">
        <v>261</v>
      </c>
      <c r="J58" s="10" t="s">
        <v>262</v>
      </c>
      <c r="K58" s="10" t="s">
        <v>263</v>
      </c>
      <c r="L58" s="10">
        <v>63379</v>
      </c>
      <c r="M58" s="10" t="s">
        <v>264</v>
      </c>
      <c r="N58" s="1" t="s">
        <v>265</v>
      </c>
    </row>
    <row r="59" spans="2:14">
      <c r="B59" s="8" t="s">
        <v>266</v>
      </c>
      <c r="C59" s="9">
        <v>43236</v>
      </c>
      <c r="D59" s="11">
        <v>43235</v>
      </c>
      <c r="E59" s="9">
        <v>45971</v>
      </c>
      <c r="F59" s="13">
        <f t="shared" si="2"/>
        <v>46701</v>
      </c>
      <c r="G59" s="16" t="str">
        <f t="shared" ca="1" si="1"/>
        <v>OK</v>
      </c>
      <c r="H59" s="10" t="s">
        <v>86</v>
      </c>
      <c r="I59" s="10" t="s">
        <v>267</v>
      </c>
      <c r="J59" s="10" t="s">
        <v>23</v>
      </c>
      <c r="K59" s="10" t="s">
        <v>17</v>
      </c>
      <c r="L59" s="10">
        <v>46256</v>
      </c>
      <c r="M59" s="10" t="s">
        <v>268</v>
      </c>
      <c r="N59" s="1" t="s">
        <v>269</v>
      </c>
    </row>
    <row r="60" spans="2:14">
      <c r="B60" s="8" t="s">
        <v>270</v>
      </c>
      <c r="C60" s="13">
        <v>41320</v>
      </c>
      <c r="D60" s="13">
        <v>41319</v>
      </c>
      <c r="E60" s="9">
        <v>45433</v>
      </c>
      <c r="F60" s="13">
        <f t="shared" si="2"/>
        <v>46163</v>
      </c>
      <c r="G60" s="16" t="str">
        <f t="shared" ca="1" si="1"/>
        <v>OK</v>
      </c>
      <c r="H60" s="10" t="s">
        <v>201</v>
      </c>
      <c r="I60" s="10" t="s">
        <v>202</v>
      </c>
      <c r="J60" s="10" t="str">
        <f>"Fishers"</f>
        <v>Fishers</v>
      </c>
      <c r="K60" s="10" t="str">
        <f>"IN"</f>
        <v>IN</v>
      </c>
      <c r="L60" s="10" t="str">
        <f>"46038"</f>
        <v>46038</v>
      </c>
      <c r="M60" s="10" t="s">
        <v>271</v>
      </c>
      <c r="N60" s="1" t="s">
        <v>272</v>
      </c>
    </row>
    <row r="61" spans="2:14">
      <c r="B61" s="8" t="s">
        <v>273</v>
      </c>
      <c r="C61" s="11">
        <v>45226</v>
      </c>
      <c r="D61" s="11">
        <v>45226</v>
      </c>
      <c r="E61" s="9">
        <v>45768</v>
      </c>
      <c r="F61" s="11">
        <f t="shared" si="2"/>
        <v>46498</v>
      </c>
      <c r="G61" s="2" t="str">
        <f t="shared" ca="1" si="1"/>
        <v>OK</v>
      </c>
      <c r="H61" s="10" t="s">
        <v>274</v>
      </c>
      <c r="I61" s="10" t="s">
        <v>275</v>
      </c>
      <c r="J61" s="10" t="s">
        <v>23</v>
      </c>
      <c r="K61" s="10" t="s">
        <v>17</v>
      </c>
      <c r="L61" s="10">
        <v>46216</v>
      </c>
      <c r="M61" s="35" t="s">
        <v>276</v>
      </c>
      <c r="N61" s="1" t="s">
        <v>277</v>
      </c>
    </row>
    <row r="62" spans="2:14">
      <c r="B62" s="8" t="s">
        <v>278</v>
      </c>
      <c r="C62" s="14">
        <v>45407</v>
      </c>
      <c r="D62" s="13">
        <v>45406</v>
      </c>
      <c r="E62" s="14"/>
      <c r="F62" s="13">
        <f t="shared" si="2"/>
        <v>46136</v>
      </c>
      <c r="G62" s="16" t="str">
        <f t="shared" ca="1" si="1"/>
        <v>OK</v>
      </c>
      <c r="H62" s="10" t="s">
        <v>164</v>
      </c>
      <c r="I62" s="10" t="s">
        <v>279</v>
      </c>
      <c r="J62" s="10" t="s">
        <v>48</v>
      </c>
      <c r="K62" s="10" t="s">
        <v>17</v>
      </c>
      <c r="L62" s="10">
        <v>47715</v>
      </c>
      <c r="M62" s="10" t="s">
        <v>280</v>
      </c>
      <c r="N62" s="1" t="s">
        <v>281</v>
      </c>
    </row>
    <row r="63" spans="2:14">
      <c r="B63" s="8" t="s">
        <v>282</v>
      </c>
      <c r="C63" s="13">
        <v>41002</v>
      </c>
      <c r="D63" s="13">
        <v>37672</v>
      </c>
      <c r="E63" s="14">
        <v>45313</v>
      </c>
      <c r="F63" s="13">
        <f t="shared" si="2"/>
        <v>46044</v>
      </c>
      <c r="G63" s="16" t="str">
        <f t="shared" ca="1" si="1"/>
        <v>Expired</v>
      </c>
      <c r="H63" s="10" t="s">
        <v>283</v>
      </c>
      <c r="I63" s="10" t="s">
        <v>284</v>
      </c>
      <c r="J63" s="10" t="s">
        <v>23</v>
      </c>
      <c r="K63" s="10" t="s">
        <v>17</v>
      </c>
      <c r="L63" s="10">
        <v>46204</v>
      </c>
      <c r="M63" s="10" t="s">
        <v>285</v>
      </c>
      <c r="N63" s="1" t="s">
        <v>286</v>
      </c>
    </row>
    <row r="64" spans="2:14">
      <c r="B64" s="8" t="s">
        <v>287</v>
      </c>
      <c r="C64" s="13">
        <v>41002</v>
      </c>
      <c r="D64" s="13">
        <v>37672</v>
      </c>
      <c r="E64" s="9">
        <v>45313</v>
      </c>
      <c r="F64" s="13">
        <f t="shared" si="2"/>
        <v>46044</v>
      </c>
      <c r="G64" s="16" t="str">
        <f t="shared" ca="1" si="1"/>
        <v>Expired</v>
      </c>
      <c r="H64" s="10" t="s">
        <v>40</v>
      </c>
      <c r="I64" s="10" t="s">
        <v>41</v>
      </c>
      <c r="J64" s="10" t="s">
        <v>42</v>
      </c>
      <c r="K64" s="10" t="s">
        <v>17</v>
      </c>
      <c r="L64" s="10">
        <v>47933</v>
      </c>
      <c r="M64" s="10" t="s">
        <v>288</v>
      </c>
      <c r="N64" s="1" t="s">
        <v>289</v>
      </c>
    </row>
    <row r="65" spans="2:15">
      <c r="B65" s="8" t="s">
        <v>290</v>
      </c>
      <c r="C65" s="13">
        <v>41584</v>
      </c>
      <c r="D65" s="13">
        <v>41011</v>
      </c>
      <c r="E65" s="9">
        <v>45407</v>
      </c>
      <c r="F65" s="13">
        <f t="shared" si="2"/>
        <v>46137</v>
      </c>
      <c r="G65" s="16" t="str">
        <f t="shared" ca="1" si="1"/>
        <v>OK</v>
      </c>
      <c r="H65" s="10" t="s">
        <v>21</v>
      </c>
      <c r="I65" s="10" t="s">
        <v>22</v>
      </c>
      <c r="J65" s="10" t="s">
        <v>23</v>
      </c>
      <c r="K65" s="10" t="s">
        <v>17</v>
      </c>
      <c r="L65" s="10">
        <v>46204</v>
      </c>
      <c r="M65" s="10" t="s">
        <v>291</v>
      </c>
      <c r="N65" s="1" t="s">
        <v>292</v>
      </c>
    </row>
    <row r="66" spans="2:15">
      <c r="B66" s="8" t="s">
        <v>293</v>
      </c>
      <c r="C66" s="13">
        <v>45589</v>
      </c>
      <c r="D66" s="13">
        <v>45588</v>
      </c>
      <c r="E66" s="29"/>
      <c r="F66" s="13">
        <f t="shared" ref="F66:F91" si="3">IF(B66="","",IF(E66="",DATE(YEAR(D66)+2,MONTH(D66),DAY(D66)),DATE(YEAR(E66)+2,MONTH(E66),DAY(E66))))</f>
        <v>46318</v>
      </c>
      <c r="G66" s="16" t="str">
        <f t="shared" ref="G66:G129" ca="1" si="4">IF(B66="","",IF(F66&lt;TODAY(),"Expired","OK"))</f>
        <v>OK</v>
      </c>
      <c r="H66" s="29" t="s">
        <v>294</v>
      </c>
      <c r="I66" s="28" t="s">
        <v>295</v>
      </c>
      <c r="J66" s="12" t="s">
        <v>23</v>
      </c>
      <c r="K66" s="12" t="s">
        <v>17</v>
      </c>
      <c r="L66" s="15">
        <v>46241</v>
      </c>
      <c r="M66" s="36" t="s">
        <v>296</v>
      </c>
      <c r="N66" s="1" t="s">
        <v>297</v>
      </c>
    </row>
    <row r="67" spans="2:15">
      <c r="B67" s="8" t="s">
        <v>298</v>
      </c>
      <c r="C67" s="13">
        <v>41444</v>
      </c>
      <c r="D67" s="13">
        <v>38954</v>
      </c>
      <c r="E67" s="9">
        <v>45952</v>
      </c>
      <c r="F67" s="13">
        <f t="shared" si="3"/>
        <v>46682</v>
      </c>
      <c r="G67" s="16" t="str">
        <f t="shared" ca="1" si="4"/>
        <v>OK</v>
      </c>
      <c r="H67" s="10" t="s">
        <v>21</v>
      </c>
      <c r="I67" s="10" t="s">
        <v>22</v>
      </c>
      <c r="J67" s="10" t="s">
        <v>23</v>
      </c>
      <c r="K67" s="10" t="s">
        <v>17</v>
      </c>
      <c r="L67" s="10">
        <v>46204</v>
      </c>
      <c r="M67" s="10" t="s">
        <v>299</v>
      </c>
      <c r="N67" s="1" t="s">
        <v>300</v>
      </c>
    </row>
    <row r="68" spans="2:15">
      <c r="B68" s="8" t="s">
        <v>301</v>
      </c>
      <c r="C68" s="13">
        <v>41444</v>
      </c>
      <c r="D68" s="13">
        <v>37672</v>
      </c>
      <c r="E68" s="9">
        <v>45800</v>
      </c>
      <c r="F68" s="13">
        <f t="shared" si="3"/>
        <v>46530</v>
      </c>
      <c r="G68" s="16" t="str">
        <f t="shared" ca="1" si="4"/>
        <v>OK</v>
      </c>
      <c r="H68" s="10" t="s">
        <v>302</v>
      </c>
      <c r="I68" s="10" t="str">
        <f>"5925 Lakeside Blvd"</f>
        <v>5925 Lakeside Blvd</v>
      </c>
      <c r="J68" s="10" t="str">
        <f>"Indianapolis"</f>
        <v>Indianapolis</v>
      </c>
      <c r="K68" s="10" t="str">
        <f>"IN"</f>
        <v>IN</v>
      </c>
      <c r="L68" s="10" t="str">
        <f>"46278"</f>
        <v>46278</v>
      </c>
      <c r="M68" s="10" t="s">
        <v>303</v>
      </c>
      <c r="N68" s="1" t="s">
        <v>304</v>
      </c>
    </row>
    <row r="69" spans="2:15" ht="15">
      <c r="B69" s="8" t="s">
        <v>305</v>
      </c>
      <c r="C69" s="9">
        <v>42916</v>
      </c>
      <c r="D69" s="11">
        <v>42915</v>
      </c>
      <c r="E69" s="9">
        <v>45796</v>
      </c>
      <c r="F69" s="13">
        <f t="shared" si="3"/>
        <v>46526</v>
      </c>
      <c r="G69" s="16" t="str">
        <f t="shared" ca="1" si="4"/>
        <v>OK</v>
      </c>
      <c r="H69" s="10" t="s">
        <v>164</v>
      </c>
      <c r="I69" s="10" t="s">
        <v>306</v>
      </c>
      <c r="J69" s="10" t="s">
        <v>48</v>
      </c>
      <c r="K69" s="10" t="s">
        <v>17</v>
      </c>
      <c r="L69" s="10">
        <v>47715</v>
      </c>
      <c r="M69" s="10" t="s">
        <v>307</v>
      </c>
      <c r="N69" s="1" t="s">
        <v>308</v>
      </c>
      <c r="O69" s="22"/>
    </row>
    <row r="70" spans="2:15">
      <c r="B70" s="8" t="s">
        <v>309</v>
      </c>
      <c r="C70" s="9">
        <v>45036</v>
      </c>
      <c r="D70" s="11">
        <v>45036</v>
      </c>
      <c r="F70" s="13">
        <f t="shared" si="3"/>
        <v>45767</v>
      </c>
      <c r="G70" s="16" t="str">
        <f t="shared" ca="1" si="4"/>
        <v>Expired</v>
      </c>
      <c r="H70" s="10" t="s">
        <v>164</v>
      </c>
      <c r="I70" s="10" t="s">
        <v>184</v>
      </c>
      <c r="J70" s="10" t="s">
        <v>23</v>
      </c>
      <c r="K70" s="10" t="s">
        <v>17</v>
      </c>
      <c r="L70" s="10">
        <v>46268</v>
      </c>
      <c r="M70" s="10" t="s">
        <v>310</v>
      </c>
      <c r="N70" s="1" t="s">
        <v>311</v>
      </c>
    </row>
    <row r="71" spans="2:15">
      <c r="B71" s="8" t="s">
        <v>312</v>
      </c>
      <c r="C71" s="9">
        <v>45036</v>
      </c>
      <c r="D71" s="11">
        <v>45036</v>
      </c>
      <c r="E71" s="9">
        <v>45726</v>
      </c>
      <c r="F71" s="13">
        <f t="shared" si="3"/>
        <v>46456</v>
      </c>
      <c r="G71" s="16" t="str">
        <f t="shared" ca="1" si="4"/>
        <v>OK</v>
      </c>
      <c r="H71" s="10" t="s">
        <v>21</v>
      </c>
      <c r="I71" s="10" t="s">
        <v>22</v>
      </c>
      <c r="J71" s="10" t="s">
        <v>23</v>
      </c>
      <c r="K71" s="10" t="s">
        <v>17</v>
      </c>
      <c r="L71" s="10">
        <v>46204</v>
      </c>
      <c r="M71" s="10" t="s">
        <v>313</v>
      </c>
      <c r="N71" s="1" t="s">
        <v>314</v>
      </c>
    </row>
    <row r="72" spans="2:15">
      <c r="B72" s="8" t="s">
        <v>315</v>
      </c>
      <c r="C72" s="9">
        <v>44861</v>
      </c>
      <c r="D72" s="11">
        <v>44860</v>
      </c>
      <c r="F72" s="13">
        <f t="shared" si="3"/>
        <v>45591</v>
      </c>
      <c r="G72" s="16" t="str">
        <f t="shared" ca="1" si="4"/>
        <v>Expired</v>
      </c>
      <c r="H72" s="10" t="s">
        <v>164</v>
      </c>
      <c r="I72" s="10" t="s">
        <v>184</v>
      </c>
      <c r="J72" s="10" t="s">
        <v>23</v>
      </c>
      <c r="K72" s="10" t="s">
        <v>17</v>
      </c>
      <c r="L72" s="10">
        <v>46204</v>
      </c>
      <c r="M72" s="10" t="s">
        <v>316</v>
      </c>
      <c r="N72" s="1" t="s">
        <v>317</v>
      </c>
    </row>
    <row r="73" spans="2:15">
      <c r="B73" s="8" t="s">
        <v>318</v>
      </c>
      <c r="C73" s="9">
        <v>44035</v>
      </c>
      <c r="D73" s="11">
        <v>44034</v>
      </c>
      <c r="E73" s="9">
        <v>45454</v>
      </c>
      <c r="F73" s="13">
        <f t="shared" si="3"/>
        <v>46184</v>
      </c>
      <c r="G73" s="16" t="str">
        <f t="shared" ca="1" si="4"/>
        <v>OK</v>
      </c>
      <c r="H73" s="10" t="s">
        <v>319</v>
      </c>
      <c r="I73" s="10" t="s">
        <v>320</v>
      </c>
      <c r="J73" s="10" t="s">
        <v>23</v>
      </c>
      <c r="K73" s="10" t="s">
        <v>17</v>
      </c>
      <c r="L73" s="10">
        <v>46250</v>
      </c>
      <c r="N73" s="1" t="s">
        <v>321</v>
      </c>
    </row>
    <row r="74" spans="2:15">
      <c r="B74" s="8" t="s">
        <v>322</v>
      </c>
      <c r="C74" s="13">
        <v>43025</v>
      </c>
      <c r="D74" s="13">
        <v>43025</v>
      </c>
      <c r="E74" s="14">
        <v>45024</v>
      </c>
      <c r="F74" s="13">
        <f t="shared" si="3"/>
        <v>45755</v>
      </c>
      <c r="G74" s="16" t="str">
        <f t="shared" ca="1" si="4"/>
        <v>Expired</v>
      </c>
      <c r="H74" s="10" t="s">
        <v>201</v>
      </c>
      <c r="I74" s="10" t="s">
        <v>202</v>
      </c>
      <c r="J74" s="10" t="str">
        <f>"Fishers"</f>
        <v>Fishers</v>
      </c>
      <c r="K74" s="10" t="str">
        <f>"IN"</f>
        <v>IN</v>
      </c>
      <c r="L74" s="10" t="str">
        <f>"46038"</f>
        <v>46038</v>
      </c>
      <c r="M74" s="10" t="s">
        <v>323</v>
      </c>
      <c r="N74" s="1" t="s">
        <v>324</v>
      </c>
    </row>
    <row r="75" spans="2:15">
      <c r="B75" s="8" t="s">
        <v>325</v>
      </c>
      <c r="C75" s="9">
        <v>44721</v>
      </c>
      <c r="D75" s="11">
        <v>44720</v>
      </c>
      <c r="E75" s="9">
        <v>45414</v>
      </c>
      <c r="F75" s="13">
        <f t="shared" si="3"/>
        <v>46144</v>
      </c>
      <c r="G75" s="16" t="str">
        <f t="shared" ca="1" si="4"/>
        <v>OK</v>
      </c>
      <c r="J75" s="10"/>
      <c r="K75" s="10"/>
    </row>
    <row r="76" spans="2:15">
      <c r="B76" s="8" t="s">
        <v>326</v>
      </c>
      <c r="C76" s="14">
        <v>45407</v>
      </c>
      <c r="D76" s="13">
        <v>45406</v>
      </c>
      <c r="E76" s="14"/>
      <c r="F76" s="13">
        <f t="shared" si="3"/>
        <v>46136</v>
      </c>
      <c r="G76" s="16" t="str">
        <f t="shared" ca="1" si="4"/>
        <v>OK</v>
      </c>
      <c r="H76" s="10" t="s">
        <v>128</v>
      </c>
      <c r="I76" s="10" t="s">
        <v>129</v>
      </c>
      <c r="J76" s="10" t="s">
        <v>23</v>
      </c>
      <c r="K76" s="10" t="s">
        <v>17</v>
      </c>
      <c r="L76" s="10">
        <v>46250</v>
      </c>
      <c r="N76" s="1" t="s">
        <v>327</v>
      </c>
    </row>
    <row r="77" spans="2:15">
      <c r="B77" s="8" t="s">
        <v>328</v>
      </c>
      <c r="C77" s="13">
        <v>41002</v>
      </c>
      <c r="D77" s="13">
        <v>40255</v>
      </c>
      <c r="E77" s="13">
        <v>45239</v>
      </c>
      <c r="F77" s="13">
        <f t="shared" si="3"/>
        <v>45970</v>
      </c>
      <c r="G77" s="16" t="str">
        <f t="shared" ca="1" si="4"/>
        <v>Expired</v>
      </c>
      <c r="H77" s="10" t="s">
        <v>27</v>
      </c>
      <c r="I77" s="10" t="s">
        <v>329</v>
      </c>
      <c r="J77" s="10" t="s">
        <v>330</v>
      </c>
      <c r="K77" s="10" t="s">
        <v>331</v>
      </c>
      <c r="L77" s="10">
        <v>27612</v>
      </c>
      <c r="M77" s="10" t="s">
        <v>332</v>
      </c>
      <c r="N77" s="1" t="s">
        <v>333</v>
      </c>
    </row>
    <row r="78" spans="2:15">
      <c r="B78" s="8" t="s">
        <v>334</v>
      </c>
      <c r="C78" s="13">
        <v>45036</v>
      </c>
      <c r="D78" s="13">
        <v>44686</v>
      </c>
      <c r="E78" s="13">
        <v>44999</v>
      </c>
      <c r="F78" s="13">
        <f t="shared" si="3"/>
        <v>45730</v>
      </c>
      <c r="G78" s="16" t="str">
        <f t="shared" ca="1" si="4"/>
        <v>Expired</v>
      </c>
      <c r="H78" s="10" t="s">
        <v>21</v>
      </c>
      <c r="I78" s="10" t="s">
        <v>22</v>
      </c>
      <c r="J78" s="10" t="s">
        <v>23</v>
      </c>
      <c r="K78" s="10" t="s">
        <v>17</v>
      </c>
      <c r="L78" s="10">
        <v>46204</v>
      </c>
      <c r="M78" s="10" t="s">
        <v>335</v>
      </c>
      <c r="N78" s="1" t="s">
        <v>336</v>
      </c>
    </row>
    <row r="79" spans="2:15">
      <c r="B79" s="8" t="s">
        <v>337</v>
      </c>
      <c r="C79" s="9">
        <v>45953</v>
      </c>
      <c r="D79" s="11">
        <v>45952</v>
      </c>
      <c r="F79" s="11">
        <f t="shared" si="3"/>
        <v>46682</v>
      </c>
      <c r="G79" s="2" t="str">
        <f t="shared" ca="1" si="4"/>
        <v>OK</v>
      </c>
      <c r="H79" s="10" t="s">
        <v>132</v>
      </c>
      <c r="I79" s="10" t="s">
        <v>133</v>
      </c>
      <c r="J79" s="8" t="s">
        <v>134</v>
      </c>
      <c r="K79" s="8" t="s">
        <v>17</v>
      </c>
      <c r="L79" s="10">
        <v>47274</v>
      </c>
      <c r="M79" s="10" t="s">
        <v>338</v>
      </c>
      <c r="N79" s="1" t="s">
        <v>339</v>
      </c>
    </row>
    <row r="80" spans="2:15">
      <c r="B80" s="8" t="s">
        <v>340</v>
      </c>
      <c r="C80" s="13">
        <v>45589</v>
      </c>
      <c r="D80" s="13">
        <v>45588</v>
      </c>
      <c r="E80" s="29"/>
      <c r="F80" s="13">
        <f t="shared" si="3"/>
        <v>46318</v>
      </c>
      <c r="G80" s="16" t="str">
        <f t="shared" ca="1" si="4"/>
        <v>OK</v>
      </c>
      <c r="H80" s="29" t="s">
        <v>164</v>
      </c>
      <c r="I80" s="15" t="s">
        <v>165</v>
      </c>
      <c r="J80" s="10" t="s">
        <v>341</v>
      </c>
      <c r="K80" s="12" t="s">
        <v>77</v>
      </c>
      <c r="L80" s="15">
        <v>62701</v>
      </c>
      <c r="M80" s="15"/>
      <c r="N80" s="1" t="s">
        <v>342</v>
      </c>
    </row>
    <row r="81" spans="2:15">
      <c r="B81" s="8" t="s">
        <v>343</v>
      </c>
      <c r="C81" s="14">
        <v>44498</v>
      </c>
      <c r="D81" s="13">
        <v>44497</v>
      </c>
      <c r="E81" s="14">
        <v>45588</v>
      </c>
      <c r="F81" s="13">
        <f t="shared" si="3"/>
        <v>46318</v>
      </c>
      <c r="G81" s="16" t="str">
        <f t="shared" ca="1" si="4"/>
        <v>OK</v>
      </c>
      <c r="H81" s="10" t="s">
        <v>21</v>
      </c>
      <c r="I81" s="10" t="s">
        <v>22</v>
      </c>
      <c r="J81" s="10" t="s">
        <v>23</v>
      </c>
      <c r="K81" s="10" t="s">
        <v>17</v>
      </c>
      <c r="L81" s="10">
        <v>46204</v>
      </c>
      <c r="M81" s="10" t="s">
        <v>344</v>
      </c>
      <c r="N81" s="1" t="s">
        <v>345</v>
      </c>
    </row>
    <row r="82" spans="2:15">
      <c r="B82" s="8" t="s">
        <v>346</v>
      </c>
      <c r="C82" s="13">
        <v>41002</v>
      </c>
      <c r="D82" s="13">
        <v>37672</v>
      </c>
      <c r="E82" s="9">
        <v>46049</v>
      </c>
      <c r="F82" s="13">
        <f t="shared" si="3"/>
        <v>46779</v>
      </c>
      <c r="G82" s="16" t="str">
        <f t="shared" ca="1" si="4"/>
        <v>OK</v>
      </c>
      <c r="H82" s="10" t="s">
        <v>196</v>
      </c>
      <c r="I82" s="10" t="s">
        <v>347</v>
      </c>
      <c r="J82" s="10" t="s">
        <v>166</v>
      </c>
      <c r="K82" s="10" t="s">
        <v>77</v>
      </c>
      <c r="L82" s="10">
        <v>62703</v>
      </c>
      <c r="M82" s="10" t="s">
        <v>348</v>
      </c>
      <c r="N82" s="1" t="s">
        <v>349</v>
      </c>
    </row>
    <row r="83" spans="2:15">
      <c r="B83" s="8" t="s">
        <v>350</v>
      </c>
      <c r="C83" s="13">
        <v>41444</v>
      </c>
      <c r="D83" s="13">
        <v>40045</v>
      </c>
      <c r="E83" s="9">
        <v>46010</v>
      </c>
      <c r="F83" s="13">
        <f t="shared" si="3"/>
        <v>46740</v>
      </c>
      <c r="G83" s="16" t="str">
        <f t="shared" ca="1" si="4"/>
        <v>OK</v>
      </c>
      <c r="H83" s="10" t="s">
        <v>351</v>
      </c>
      <c r="I83" s="10" t="s">
        <v>352</v>
      </c>
      <c r="J83" s="10" t="s">
        <v>353</v>
      </c>
      <c r="K83" s="10" t="s">
        <v>354</v>
      </c>
      <c r="L83" s="10">
        <v>48911</v>
      </c>
      <c r="M83" s="10" t="s">
        <v>355</v>
      </c>
      <c r="N83" s="1" t="s">
        <v>356</v>
      </c>
    </row>
    <row r="84" spans="2:15">
      <c r="B84" s="8" t="s">
        <v>357</v>
      </c>
      <c r="C84" s="13">
        <v>41444</v>
      </c>
      <c r="D84" s="23">
        <v>38954</v>
      </c>
      <c r="E84" s="9">
        <v>45252</v>
      </c>
      <c r="F84" s="13">
        <f t="shared" si="3"/>
        <v>45983</v>
      </c>
      <c r="G84" s="16" t="str">
        <f t="shared" ca="1" si="4"/>
        <v>Expired</v>
      </c>
      <c r="H84" s="10" t="s">
        <v>201</v>
      </c>
      <c r="I84" s="10" t="s">
        <v>202</v>
      </c>
      <c r="J84" s="10" t="str">
        <f>"Fishers"</f>
        <v>Fishers</v>
      </c>
      <c r="K84" s="10" t="str">
        <f>"IN"</f>
        <v>IN</v>
      </c>
      <c r="L84" s="10" t="str">
        <f>"46038"</f>
        <v>46038</v>
      </c>
      <c r="M84" s="10" t="s">
        <v>358</v>
      </c>
      <c r="N84" s="1" t="s">
        <v>359</v>
      </c>
      <c r="O84" s="38"/>
    </row>
    <row r="85" spans="2:15">
      <c r="B85" s="8" t="s">
        <v>360</v>
      </c>
      <c r="C85" s="11">
        <v>41657</v>
      </c>
      <c r="D85" s="11">
        <v>41656</v>
      </c>
      <c r="E85" s="9">
        <v>45415</v>
      </c>
      <c r="F85" s="13">
        <f t="shared" si="3"/>
        <v>46145</v>
      </c>
      <c r="G85" s="16" t="str">
        <f t="shared" ca="1" si="4"/>
        <v>OK</v>
      </c>
      <c r="H85" s="10" t="s">
        <v>361</v>
      </c>
      <c r="I85" s="10" t="s">
        <v>362</v>
      </c>
      <c r="J85" s="10" t="s">
        <v>23</v>
      </c>
      <c r="K85" s="10" t="s">
        <v>17</v>
      </c>
      <c r="L85" s="10">
        <v>46219</v>
      </c>
      <c r="M85" s="10" t="s">
        <v>363</v>
      </c>
      <c r="N85" s="1" t="s">
        <v>364</v>
      </c>
    </row>
    <row r="86" spans="2:15">
      <c r="B86" s="8" t="s">
        <v>365</v>
      </c>
      <c r="C86" s="9">
        <v>44861</v>
      </c>
      <c r="D86" s="11">
        <v>44860</v>
      </c>
      <c r="E86" s="9">
        <v>45426</v>
      </c>
      <c r="F86" s="13">
        <f t="shared" si="3"/>
        <v>46156</v>
      </c>
      <c r="G86" s="16" t="str">
        <f t="shared" ca="1" si="4"/>
        <v>OK</v>
      </c>
      <c r="H86" s="10" t="s">
        <v>366</v>
      </c>
      <c r="I86" s="10" t="s">
        <v>367</v>
      </c>
      <c r="J86" s="10" t="s">
        <v>368</v>
      </c>
      <c r="K86" s="10" t="s">
        <v>92</v>
      </c>
      <c r="L86" s="10">
        <v>42003</v>
      </c>
      <c r="N86" s="1" t="s">
        <v>369</v>
      </c>
    </row>
    <row r="87" spans="2:15">
      <c r="B87" s="8" t="s">
        <v>370</v>
      </c>
      <c r="C87" s="13">
        <v>45589</v>
      </c>
      <c r="D87" s="13">
        <v>45588</v>
      </c>
      <c r="E87" s="31"/>
      <c r="F87" s="13">
        <f t="shared" si="3"/>
        <v>46318</v>
      </c>
      <c r="G87" s="16" t="str">
        <f t="shared" ca="1" si="4"/>
        <v>OK</v>
      </c>
      <c r="H87" s="34" t="s">
        <v>206</v>
      </c>
      <c r="I87" s="15" t="s">
        <v>207</v>
      </c>
      <c r="J87" s="12" t="s">
        <v>23</v>
      </c>
      <c r="K87" s="12" t="s">
        <v>17</v>
      </c>
      <c r="L87" s="10">
        <v>46204</v>
      </c>
      <c r="N87" s="1" t="s">
        <v>371</v>
      </c>
    </row>
    <row r="88" spans="2:15" ht="14.25">
      <c r="B88" s="8" t="s">
        <v>372</v>
      </c>
      <c r="C88" s="13">
        <v>45589</v>
      </c>
      <c r="D88" s="13">
        <v>45588</v>
      </c>
      <c r="E88" s="30"/>
      <c r="F88" s="13">
        <f t="shared" si="3"/>
        <v>46318</v>
      </c>
      <c r="G88" s="16" t="str">
        <f t="shared" ca="1" si="4"/>
        <v>OK</v>
      </c>
      <c r="H88" s="29" t="s">
        <v>373</v>
      </c>
      <c r="I88" s="15" t="s">
        <v>374</v>
      </c>
      <c r="J88" s="33" t="s">
        <v>375</v>
      </c>
      <c r="K88" s="12" t="s">
        <v>17</v>
      </c>
      <c r="L88" s="10">
        <v>46545</v>
      </c>
      <c r="M88" s="10" t="s">
        <v>376</v>
      </c>
      <c r="N88" s="1" t="s">
        <v>377</v>
      </c>
    </row>
    <row r="89" spans="2:15">
      <c r="B89" s="8" t="s">
        <v>378</v>
      </c>
      <c r="C89" s="9">
        <v>44861</v>
      </c>
      <c r="D89" s="11">
        <v>44860</v>
      </c>
      <c r="E89" s="9">
        <v>45768</v>
      </c>
      <c r="F89" s="13">
        <f t="shared" si="3"/>
        <v>46498</v>
      </c>
      <c r="G89" s="16" t="str">
        <f t="shared" ca="1" si="4"/>
        <v>OK</v>
      </c>
      <c r="H89" s="10" t="s">
        <v>132</v>
      </c>
      <c r="I89" s="10" t="s">
        <v>133</v>
      </c>
      <c r="J89" s="10" t="s">
        <v>134</v>
      </c>
      <c r="K89" s="10" t="s">
        <v>17</v>
      </c>
      <c r="L89" s="10">
        <v>47274</v>
      </c>
      <c r="M89" s="10" t="s">
        <v>379</v>
      </c>
      <c r="N89" s="1" t="s">
        <v>380</v>
      </c>
    </row>
    <row r="90" spans="2:15">
      <c r="B90" s="8" t="s">
        <v>381</v>
      </c>
      <c r="C90" s="13">
        <v>41002</v>
      </c>
      <c r="D90" s="13">
        <v>40627</v>
      </c>
      <c r="E90" s="14">
        <v>46001</v>
      </c>
      <c r="F90" s="13">
        <f t="shared" si="3"/>
        <v>46731</v>
      </c>
      <c r="G90" s="16" t="str">
        <f t="shared" ca="1" si="4"/>
        <v>OK</v>
      </c>
      <c r="H90" s="10" t="s">
        <v>100</v>
      </c>
      <c r="I90" s="10" t="s">
        <v>101</v>
      </c>
      <c r="J90" s="10" t="s">
        <v>23</v>
      </c>
      <c r="K90" s="10" t="s">
        <v>17</v>
      </c>
      <c r="L90" s="10">
        <v>46204</v>
      </c>
    </row>
    <row r="91" spans="2:15">
      <c r="B91" s="8" t="s">
        <v>382</v>
      </c>
      <c r="C91" s="13">
        <v>41444</v>
      </c>
      <c r="D91" s="13">
        <v>39055</v>
      </c>
      <c r="E91" s="9">
        <v>44733</v>
      </c>
      <c r="F91" s="13">
        <f t="shared" si="3"/>
        <v>45464</v>
      </c>
      <c r="G91" s="16" t="str">
        <f t="shared" ca="1" si="4"/>
        <v>Expired</v>
      </c>
      <c r="H91" s="10" t="s">
        <v>383</v>
      </c>
      <c r="I91" s="10" t="s">
        <v>384</v>
      </c>
      <c r="J91" s="10" t="s">
        <v>23</v>
      </c>
      <c r="K91" s="10" t="s">
        <v>17</v>
      </c>
      <c r="L91" s="10">
        <v>46204</v>
      </c>
      <c r="M91" s="10" t="s">
        <v>385</v>
      </c>
      <c r="N91" s="1" t="s">
        <v>386</v>
      </c>
    </row>
    <row r="92" spans="2:15">
      <c r="B92" s="8" t="s">
        <v>387</v>
      </c>
      <c r="C92" s="14">
        <v>43236</v>
      </c>
      <c r="D92" s="13">
        <v>43235</v>
      </c>
      <c r="E92" s="14">
        <v>44960</v>
      </c>
      <c r="F92" s="13" t="s">
        <v>388</v>
      </c>
      <c r="G92" s="16" t="str">
        <f t="shared" ca="1" si="4"/>
        <v>OK</v>
      </c>
      <c r="H92" s="10" t="s">
        <v>389</v>
      </c>
      <c r="I92" s="10" t="s">
        <v>390</v>
      </c>
      <c r="J92" s="10" t="s">
        <v>23</v>
      </c>
      <c r="K92" s="10" t="s">
        <v>391</v>
      </c>
      <c r="L92" s="10">
        <v>46237</v>
      </c>
      <c r="M92" s="10" t="s">
        <v>392</v>
      </c>
      <c r="N92" s="1" t="s">
        <v>393</v>
      </c>
    </row>
    <row r="93" spans="2:15">
      <c r="B93" s="8" t="s">
        <v>394</v>
      </c>
      <c r="C93" s="9">
        <v>44498</v>
      </c>
      <c r="D93" s="11">
        <v>44497</v>
      </c>
      <c r="E93" s="9">
        <v>45289</v>
      </c>
      <c r="F93" s="13">
        <f t="shared" ref="F93:F156" si="5">IF(B93="","",IF(E93="",DATE(YEAR(D93)+2,MONTH(D93),DAY(D93)),DATE(YEAR(E93)+2,MONTH(E93),DAY(E93))))</f>
        <v>46020</v>
      </c>
      <c r="G93" s="16" t="str">
        <f t="shared" ca="1" si="4"/>
        <v>Expired</v>
      </c>
      <c r="H93" s="10" t="s">
        <v>395</v>
      </c>
      <c r="I93" s="10" t="s">
        <v>396</v>
      </c>
      <c r="J93" s="10" t="s">
        <v>397</v>
      </c>
      <c r="K93" s="10" t="s">
        <v>17</v>
      </c>
      <c r="L93" s="10">
        <v>46615</v>
      </c>
      <c r="M93" s="10" t="s">
        <v>398</v>
      </c>
      <c r="N93" s="1" t="s">
        <v>399</v>
      </c>
    </row>
    <row r="94" spans="2:15">
      <c r="B94" s="8" t="s">
        <v>400</v>
      </c>
      <c r="C94" s="9">
        <v>45757</v>
      </c>
      <c r="D94" s="11">
        <v>45756</v>
      </c>
      <c r="F94" s="11">
        <f t="shared" si="5"/>
        <v>46486</v>
      </c>
      <c r="G94" s="2" t="str">
        <f t="shared" ca="1" si="4"/>
        <v>OK</v>
      </c>
      <c r="H94" s="10" t="s">
        <v>401</v>
      </c>
      <c r="I94" t="s">
        <v>402</v>
      </c>
      <c r="J94" s="8" t="s">
        <v>403</v>
      </c>
      <c r="K94" s="8" t="s">
        <v>404</v>
      </c>
      <c r="L94" s="10">
        <v>77008</v>
      </c>
      <c r="N94" s="1" t="s">
        <v>405</v>
      </c>
    </row>
    <row r="95" spans="2:15">
      <c r="B95" s="8" t="s">
        <v>406</v>
      </c>
      <c r="C95" s="13">
        <v>41002</v>
      </c>
      <c r="D95" s="13">
        <v>39527</v>
      </c>
      <c r="E95" s="13">
        <v>45763</v>
      </c>
      <c r="F95" s="13">
        <f t="shared" si="5"/>
        <v>46493</v>
      </c>
      <c r="G95" s="16" t="str">
        <f t="shared" ca="1" si="4"/>
        <v>OK</v>
      </c>
      <c r="H95" s="10" t="s">
        <v>319</v>
      </c>
      <c r="I95" s="10" t="s">
        <v>320</v>
      </c>
      <c r="J95" s="10" t="s">
        <v>23</v>
      </c>
      <c r="K95" s="10" t="s">
        <v>17</v>
      </c>
      <c r="L95" s="10">
        <v>46250</v>
      </c>
      <c r="M95" s="10" t="s">
        <v>407</v>
      </c>
      <c r="N95" s="1" t="s">
        <v>408</v>
      </c>
    </row>
    <row r="96" spans="2:15">
      <c r="B96" s="8" t="s">
        <v>409</v>
      </c>
      <c r="C96" s="13">
        <v>42668</v>
      </c>
      <c r="D96" s="13">
        <v>42667</v>
      </c>
      <c r="E96" s="13">
        <v>46065</v>
      </c>
      <c r="F96" s="13">
        <f t="shared" si="5"/>
        <v>46795</v>
      </c>
      <c r="G96" s="16" t="str">
        <f t="shared" ca="1" si="4"/>
        <v>OK</v>
      </c>
      <c r="H96" s="10" t="s">
        <v>410</v>
      </c>
      <c r="I96" s="10" t="s">
        <v>411</v>
      </c>
      <c r="J96" s="10" t="s">
        <v>412</v>
      </c>
      <c r="K96" s="10" t="s">
        <v>77</v>
      </c>
      <c r="L96" s="10">
        <v>60532</v>
      </c>
      <c r="M96" s="10" t="s">
        <v>413</v>
      </c>
      <c r="N96" s="1" t="s">
        <v>414</v>
      </c>
    </row>
    <row r="97" spans="2:14">
      <c r="B97" s="8" t="s">
        <v>415</v>
      </c>
      <c r="C97" s="9">
        <v>45953</v>
      </c>
      <c r="D97" s="11">
        <v>45952</v>
      </c>
      <c r="F97" s="11">
        <f t="shared" si="5"/>
        <v>46682</v>
      </c>
      <c r="G97" s="2" t="str">
        <f t="shared" ca="1" si="4"/>
        <v>OK</v>
      </c>
      <c r="H97" s="15" t="s">
        <v>416</v>
      </c>
      <c r="N97" s="1" t="s">
        <v>417</v>
      </c>
    </row>
    <row r="98" spans="2:14">
      <c r="B98" s="12" t="s">
        <v>418</v>
      </c>
      <c r="C98" s="9">
        <v>45953</v>
      </c>
      <c r="D98" s="11">
        <v>45952</v>
      </c>
      <c r="F98" s="11">
        <f t="shared" si="5"/>
        <v>46682</v>
      </c>
      <c r="G98" s="2" t="str">
        <f t="shared" ca="1" si="4"/>
        <v>OK</v>
      </c>
      <c r="H98" s="15" t="s">
        <v>361</v>
      </c>
      <c r="I98" s="15" t="s">
        <v>419</v>
      </c>
      <c r="J98" s="15" t="s">
        <v>23</v>
      </c>
      <c r="K98" s="15" t="s">
        <v>17</v>
      </c>
      <c r="L98" s="10">
        <v>46250</v>
      </c>
      <c r="N98" s="1" t="s">
        <v>420</v>
      </c>
    </row>
    <row r="99" spans="2:14">
      <c r="B99" s="8" t="s">
        <v>421</v>
      </c>
      <c r="C99" s="9">
        <v>43026</v>
      </c>
      <c r="D99" s="11">
        <v>43025</v>
      </c>
      <c r="E99" s="9">
        <v>45321</v>
      </c>
      <c r="F99" s="13">
        <f t="shared" si="5"/>
        <v>46052</v>
      </c>
      <c r="G99" s="16" t="str">
        <f t="shared" ca="1" si="4"/>
        <v>Expired</v>
      </c>
      <c r="H99" s="10" t="s">
        <v>422</v>
      </c>
      <c r="I99" s="10" t="s">
        <v>423</v>
      </c>
      <c r="J99" s="10" t="s">
        <v>424</v>
      </c>
      <c r="K99" s="10" t="s">
        <v>252</v>
      </c>
      <c r="L99" s="10">
        <v>54401</v>
      </c>
      <c r="M99" s="10" t="s">
        <v>425</v>
      </c>
      <c r="N99" s="1" t="s">
        <v>426</v>
      </c>
    </row>
    <row r="100" spans="2:14">
      <c r="B100" s="8" t="s">
        <v>427</v>
      </c>
      <c r="C100" s="9">
        <v>44498</v>
      </c>
      <c r="D100" s="11">
        <v>44034</v>
      </c>
      <c r="E100" s="9">
        <v>45782</v>
      </c>
      <c r="F100" s="13">
        <f t="shared" si="5"/>
        <v>46512</v>
      </c>
      <c r="G100" s="16" t="str">
        <f t="shared" ca="1" si="4"/>
        <v>OK</v>
      </c>
      <c r="H100" s="10" t="s">
        <v>176</v>
      </c>
      <c r="I100" s="10" t="s">
        <v>428</v>
      </c>
      <c r="J100" s="10" t="s">
        <v>429</v>
      </c>
      <c r="K100" s="10" t="s">
        <v>70</v>
      </c>
      <c r="L100" s="10">
        <v>43235</v>
      </c>
      <c r="M100" s="10" t="s">
        <v>430</v>
      </c>
      <c r="N100" s="1" t="s">
        <v>431</v>
      </c>
    </row>
    <row r="101" spans="2:14">
      <c r="B101" s="8" t="s">
        <v>432</v>
      </c>
      <c r="C101" s="11">
        <v>42579</v>
      </c>
      <c r="D101" s="11">
        <v>42579</v>
      </c>
      <c r="E101" s="9">
        <v>45772</v>
      </c>
      <c r="F101" s="13">
        <f t="shared" si="5"/>
        <v>46502</v>
      </c>
      <c r="G101" s="16" t="str">
        <f t="shared" ca="1" si="4"/>
        <v>OK</v>
      </c>
      <c r="H101" s="10" t="s">
        <v>319</v>
      </c>
      <c r="I101" s="10" t="s">
        <v>320</v>
      </c>
      <c r="J101" s="10" t="s">
        <v>23</v>
      </c>
      <c r="K101" s="10" t="s">
        <v>17</v>
      </c>
      <c r="L101" s="10">
        <v>46250</v>
      </c>
    </row>
    <row r="102" spans="2:14">
      <c r="B102" s="8" t="s">
        <v>433</v>
      </c>
      <c r="C102" s="11">
        <v>44720</v>
      </c>
      <c r="D102" s="11">
        <v>44720</v>
      </c>
      <c r="E102" s="9">
        <v>45433</v>
      </c>
      <c r="F102" s="13">
        <f t="shared" si="5"/>
        <v>46163</v>
      </c>
      <c r="G102" s="16" t="str">
        <f t="shared" ca="1" si="4"/>
        <v>OK</v>
      </c>
      <c r="H102" s="10" t="s">
        <v>34</v>
      </c>
      <c r="I102" s="10" t="s">
        <v>149</v>
      </c>
      <c r="J102" s="10" t="s">
        <v>16</v>
      </c>
      <c r="K102" s="10" t="s">
        <v>17</v>
      </c>
      <c r="L102" s="10">
        <v>46140</v>
      </c>
      <c r="N102" s="1" t="s">
        <v>434</v>
      </c>
    </row>
    <row r="103" spans="2:14">
      <c r="B103" s="8" t="s">
        <v>435</v>
      </c>
      <c r="C103" s="13">
        <v>41444</v>
      </c>
      <c r="D103" s="13">
        <v>37672</v>
      </c>
      <c r="E103" s="9">
        <v>45782</v>
      </c>
      <c r="F103" s="13">
        <f t="shared" si="5"/>
        <v>46512</v>
      </c>
      <c r="G103" s="16" t="str">
        <f t="shared" ca="1" si="4"/>
        <v>OK</v>
      </c>
      <c r="H103" s="10" t="s">
        <v>436</v>
      </c>
      <c r="I103" s="10" t="s">
        <v>437</v>
      </c>
      <c r="J103" s="10" t="s">
        <v>23</v>
      </c>
      <c r="K103" s="10" t="s">
        <v>17</v>
      </c>
      <c r="L103" s="10">
        <v>46225</v>
      </c>
      <c r="M103" s="10" t="s">
        <v>438</v>
      </c>
      <c r="N103" s="1" t="s">
        <v>439</v>
      </c>
    </row>
    <row r="104" spans="2:14">
      <c r="B104" s="8" t="s">
        <v>440</v>
      </c>
      <c r="C104" s="11">
        <v>44034</v>
      </c>
      <c r="D104" s="11">
        <v>44034</v>
      </c>
      <c r="E104" s="9">
        <v>45386</v>
      </c>
      <c r="F104" s="13">
        <f t="shared" si="5"/>
        <v>46116</v>
      </c>
      <c r="G104" s="16" t="str">
        <f t="shared" ca="1" si="4"/>
        <v>OK</v>
      </c>
      <c r="H104" s="10" t="s">
        <v>40</v>
      </c>
      <c r="I104" s="10" t="s">
        <v>144</v>
      </c>
      <c r="J104" s="10" t="s">
        <v>42</v>
      </c>
      <c r="K104" s="10" t="s">
        <v>17</v>
      </c>
      <c r="L104" s="10">
        <v>47933</v>
      </c>
      <c r="M104" s="10" t="s">
        <v>441</v>
      </c>
      <c r="N104" s="1" t="s">
        <v>442</v>
      </c>
    </row>
    <row r="105" spans="2:14">
      <c r="B105" s="8" t="s">
        <v>443</v>
      </c>
      <c r="C105" s="13">
        <v>41002</v>
      </c>
      <c r="D105" s="13">
        <v>38576</v>
      </c>
      <c r="E105" s="9">
        <v>44856</v>
      </c>
      <c r="F105" s="13">
        <f t="shared" si="5"/>
        <v>45587</v>
      </c>
      <c r="G105" s="16" t="str">
        <f t="shared" ca="1" si="4"/>
        <v>Expired</v>
      </c>
      <c r="H105" s="10" t="s">
        <v>164</v>
      </c>
      <c r="I105" s="10" t="s">
        <v>306</v>
      </c>
      <c r="J105" s="10" t="s">
        <v>48</v>
      </c>
      <c r="K105" s="10" t="s">
        <v>17</v>
      </c>
      <c r="L105" s="10">
        <v>47715</v>
      </c>
      <c r="M105" s="10" t="s">
        <v>444</v>
      </c>
      <c r="N105" s="1" t="s">
        <v>445</v>
      </c>
    </row>
    <row r="106" spans="2:14">
      <c r="B106" s="8" t="s">
        <v>446</v>
      </c>
      <c r="C106" s="9">
        <v>45407</v>
      </c>
      <c r="D106" s="11">
        <v>45406</v>
      </c>
      <c r="F106" s="13">
        <f t="shared" si="5"/>
        <v>46136</v>
      </c>
      <c r="G106" s="16" t="str">
        <f t="shared" ca="1" si="4"/>
        <v>OK</v>
      </c>
      <c r="H106" s="10" t="s">
        <v>447</v>
      </c>
      <c r="I106" s="10" t="s">
        <v>448</v>
      </c>
      <c r="J106" s="10" t="s">
        <v>23</v>
      </c>
      <c r="K106" s="10" t="s">
        <v>17</v>
      </c>
      <c r="L106" s="10">
        <v>46240</v>
      </c>
      <c r="N106" s="1" t="s">
        <v>449</v>
      </c>
    </row>
    <row r="107" spans="2:14">
      <c r="B107" s="8" t="s">
        <v>450</v>
      </c>
      <c r="C107" s="13">
        <v>41141</v>
      </c>
      <c r="D107" s="13">
        <v>39165</v>
      </c>
      <c r="E107" s="9">
        <v>45426</v>
      </c>
      <c r="F107" s="13">
        <f t="shared" si="5"/>
        <v>46156</v>
      </c>
      <c r="G107" s="16" t="str">
        <f t="shared" ca="1" si="4"/>
        <v>OK</v>
      </c>
      <c r="H107" s="10" t="s">
        <v>100</v>
      </c>
      <c r="I107" s="10" t="s">
        <v>101</v>
      </c>
      <c r="J107" s="10" t="s">
        <v>23</v>
      </c>
      <c r="K107" s="10" t="s">
        <v>17</v>
      </c>
      <c r="L107" s="10">
        <v>46204</v>
      </c>
      <c r="M107" s="10" t="s">
        <v>451</v>
      </c>
      <c r="N107" s="1" t="s">
        <v>452</v>
      </c>
    </row>
    <row r="108" spans="2:14">
      <c r="B108" s="8" t="s">
        <v>453</v>
      </c>
      <c r="C108" s="9">
        <v>45589</v>
      </c>
      <c r="D108" s="11">
        <v>45588</v>
      </c>
      <c r="F108" s="13">
        <f t="shared" si="5"/>
        <v>46318</v>
      </c>
      <c r="G108" s="16" t="str">
        <f t="shared" ca="1" si="4"/>
        <v>OK</v>
      </c>
      <c r="H108" s="10" t="s">
        <v>222</v>
      </c>
      <c r="I108" s="10" t="s">
        <v>454</v>
      </c>
      <c r="J108" s="8" t="s">
        <v>23</v>
      </c>
      <c r="K108" s="8" t="s">
        <v>17</v>
      </c>
      <c r="L108" s="10">
        <v>46256</v>
      </c>
      <c r="M108" s="10" t="s">
        <v>455</v>
      </c>
      <c r="N108" s="1" t="s">
        <v>456</v>
      </c>
    </row>
    <row r="109" spans="2:14">
      <c r="B109" s="8" t="s">
        <v>457</v>
      </c>
      <c r="C109" s="13">
        <v>41444</v>
      </c>
      <c r="D109" s="13">
        <v>39166</v>
      </c>
      <c r="E109" s="9">
        <v>45756</v>
      </c>
      <c r="F109" s="13">
        <f t="shared" si="5"/>
        <v>46486</v>
      </c>
      <c r="G109" s="16" t="str">
        <f t="shared" ca="1" si="4"/>
        <v>OK</v>
      </c>
      <c r="H109" s="10" t="s">
        <v>21</v>
      </c>
      <c r="I109" s="10" t="s">
        <v>22</v>
      </c>
      <c r="J109" s="10" t="s">
        <v>23</v>
      </c>
      <c r="K109" s="10" t="s">
        <v>17</v>
      </c>
      <c r="L109" s="10">
        <v>46204</v>
      </c>
      <c r="M109" s="10" t="s">
        <v>458</v>
      </c>
      <c r="N109" s="1" t="s">
        <v>459</v>
      </c>
    </row>
    <row r="110" spans="2:14">
      <c r="B110" s="8" t="s">
        <v>460</v>
      </c>
      <c r="C110" s="9">
        <v>45036</v>
      </c>
      <c r="D110" s="11">
        <v>45036</v>
      </c>
      <c r="F110" s="13">
        <f t="shared" si="5"/>
        <v>45767</v>
      </c>
      <c r="G110" s="16" t="str">
        <f t="shared" ca="1" si="4"/>
        <v>Expired</v>
      </c>
      <c r="H110" s="10" t="s">
        <v>461</v>
      </c>
      <c r="J110" s="10"/>
      <c r="K110" s="10"/>
      <c r="N110" s="1" t="s">
        <v>462</v>
      </c>
    </row>
    <row r="111" spans="2:14">
      <c r="B111" s="8" t="s">
        <v>463</v>
      </c>
      <c r="C111" s="9">
        <v>44035</v>
      </c>
      <c r="D111" s="11">
        <v>44034</v>
      </c>
      <c r="E111" s="9">
        <v>46022</v>
      </c>
      <c r="F111" s="13">
        <f t="shared" si="5"/>
        <v>46752</v>
      </c>
      <c r="G111" s="16" t="str">
        <f t="shared" ca="1" si="4"/>
        <v>OK</v>
      </c>
      <c r="H111" s="10" t="s">
        <v>319</v>
      </c>
      <c r="I111" s="10" t="s">
        <v>320</v>
      </c>
      <c r="J111" s="10" t="s">
        <v>23</v>
      </c>
      <c r="K111" s="10" t="s">
        <v>464</v>
      </c>
      <c r="L111" s="10">
        <v>46250</v>
      </c>
      <c r="N111" s="1" t="s">
        <v>465</v>
      </c>
    </row>
    <row r="112" spans="2:14">
      <c r="B112" s="8" t="s">
        <v>466</v>
      </c>
      <c r="C112" s="13">
        <v>41444</v>
      </c>
      <c r="D112" s="13">
        <v>37672</v>
      </c>
      <c r="E112" s="14">
        <v>45940</v>
      </c>
      <c r="F112" s="13">
        <f t="shared" si="5"/>
        <v>46670</v>
      </c>
      <c r="G112" s="16" t="str">
        <f t="shared" ca="1" si="4"/>
        <v>OK</v>
      </c>
      <c r="H112" s="10" t="s">
        <v>164</v>
      </c>
      <c r="I112" s="10" t="s">
        <v>184</v>
      </c>
      <c r="J112" s="10" t="s">
        <v>23</v>
      </c>
      <c r="K112" s="10" t="s">
        <v>17</v>
      </c>
      <c r="L112" s="10">
        <v>46268</v>
      </c>
      <c r="M112" s="10" t="s">
        <v>467</v>
      </c>
      <c r="N112" s="1" t="s">
        <v>468</v>
      </c>
    </row>
    <row r="113" spans="2:15">
      <c r="B113" s="8" t="s">
        <v>469</v>
      </c>
      <c r="C113" s="14">
        <v>45036</v>
      </c>
      <c r="D113" s="11">
        <v>45036</v>
      </c>
      <c r="E113" s="9">
        <v>45916</v>
      </c>
      <c r="F113" s="13">
        <f t="shared" si="5"/>
        <v>46646</v>
      </c>
      <c r="G113" s="16" t="str">
        <f t="shared" ca="1" si="4"/>
        <v>OK</v>
      </c>
      <c r="H113" s="10" t="s">
        <v>40</v>
      </c>
      <c r="I113" s="10" t="s">
        <v>144</v>
      </c>
      <c r="J113" s="10" t="s">
        <v>42</v>
      </c>
      <c r="K113" s="10" t="s">
        <v>17</v>
      </c>
      <c r="L113" s="10">
        <v>47933</v>
      </c>
      <c r="M113" s="10" t="s">
        <v>470</v>
      </c>
      <c r="N113" s="1" t="s">
        <v>471</v>
      </c>
    </row>
    <row r="114" spans="2:15">
      <c r="B114" s="8" t="s">
        <v>472</v>
      </c>
      <c r="C114" s="9">
        <v>44498</v>
      </c>
      <c r="D114" s="11">
        <v>44497</v>
      </c>
      <c r="E114" s="9">
        <v>45274</v>
      </c>
      <c r="F114" s="13">
        <f t="shared" si="5"/>
        <v>46005</v>
      </c>
      <c r="G114" s="16" t="str">
        <f t="shared" ca="1" si="4"/>
        <v>Expired</v>
      </c>
      <c r="H114" s="10" t="s">
        <v>222</v>
      </c>
      <c r="I114" s="10" t="s">
        <v>473</v>
      </c>
      <c r="J114" s="10" t="s">
        <v>474</v>
      </c>
      <c r="K114" s="10" t="s">
        <v>92</v>
      </c>
      <c r="L114" s="10">
        <v>41042</v>
      </c>
      <c r="M114" s="10" t="s">
        <v>475</v>
      </c>
      <c r="N114" s="1" t="s">
        <v>476</v>
      </c>
    </row>
    <row r="115" spans="2:15">
      <c r="B115" s="8" t="s">
        <v>477</v>
      </c>
      <c r="C115" s="9">
        <v>44035</v>
      </c>
      <c r="D115" s="11">
        <v>44034</v>
      </c>
      <c r="E115" s="9">
        <v>45486</v>
      </c>
      <c r="F115" s="13">
        <f t="shared" si="5"/>
        <v>46216</v>
      </c>
      <c r="G115" s="16" t="str">
        <f t="shared" ca="1" si="4"/>
        <v>OK</v>
      </c>
      <c r="H115" s="10" t="s">
        <v>164</v>
      </c>
      <c r="I115" s="10" t="s">
        <v>165</v>
      </c>
      <c r="J115" s="10" t="s">
        <v>166</v>
      </c>
      <c r="K115" s="10" t="s">
        <v>77</v>
      </c>
      <c r="L115" s="10">
        <v>62701</v>
      </c>
      <c r="M115" s="10" t="s">
        <v>478</v>
      </c>
      <c r="N115" s="1" t="s">
        <v>479</v>
      </c>
    </row>
    <row r="116" spans="2:15">
      <c r="B116" s="8" t="s">
        <v>480</v>
      </c>
      <c r="C116" s="11">
        <v>41657</v>
      </c>
      <c r="D116" s="11">
        <v>41656</v>
      </c>
      <c r="E116" s="9">
        <v>45034</v>
      </c>
      <c r="F116" s="13">
        <f t="shared" si="5"/>
        <v>45765</v>
      </c>
      <c r="G116" s="16" t="str">
        <f t="shared" ca="1" si="4"/>
        <v>Expired</v>
      </c>
      <c r="H116" s="10" t="s">
        <v>461</v>
      </c>
      <c r="I116" s="10" t="s">
        <v>481</v>
      </c>
      <c r="J116" s="10" t="s">
        <v>23</v>
      </c>
      <c r="K116" s="10" t="s">
        <v>17</v>
      </c>
      <c r="L116" s="10">
        <v>46216</v>
      </c>
      <c r="M116" s="10" t="s">
        <v>482</v>
      </c>
      <c r="N116" s="1" t="s">
        <v>483</v>
      </c>
    </row>
    <row r="117" spans="2:15">
      <c r="B117" s="8" t="s">
        <v>484</v>
      </c>
      <c r="C117" s="13">
        <v>41444</v>
      </c>
      <c r="D117" s="13">
        <v>37672</v>
      </c>
      <c r="E117" s="9">
        <v>45663</v>
      </c>
      <c r="F117" s="13">
        <f t="shared" si="5"/>
        <v>46393</v>
      </c>
      <c r="G117" s="16" t="str">
        <f t="shared" ca="1" si="4"/>
        <v>OK</v>
      </c>
      <c r="H117" s="10" t="s">
        <v>485</v>
      </c>
      <c r="I117" s="10" t="str">
        <f>"140 South Main  Suite 140"</f>
        <v>140 South Main  Suite 140</v>
      </c>
      <c r="J117" s="10" t="str">
        <f>"Akron"</f>
        <v>Akron</v>
      </c>
      <c r="K117" s="10" t="s">
        <v>70</v>
      </c>
      <c r="L117" s="10" t="str">
        <f>"44308"</f>
        <v>44308</v>
      </c>
      <c r="M117" s="10" t="s">
        <v>486</v>
      </c>
      <c r="N117" s="1" t="s">
        <v>487</v>
      </c>
    </row>
    <row r="118" spans="2:15">
      <c r="B118" s="8" t="s">
        <v>488</v>
      </c>
      <c r="C118" s="13">
        <v>39681</v>
      </c>
      <c r="D118" s="13">
        <v>39680</v>
      </c>
      <c r="E118" s="9">
        <v>45777</v>
      </c>
      <c r="F118" s="13">
        <f t="shared" si="5"/>
        <v>46507</v>
      </c>
      <c r="G118" s="16" t="str">
        <f t="shared" ca="1" si="4"/>
        <v>OK</v>
      </c>
      <c r="H118" s="10" t="s">
        <v>489</v>
      </c>
      <c r="I118" s="10" t="s">
        <v>490</v>
      </c>
      <c r="J118" s="10" t="s">
        <v>23</v>
      </c>
      <c r="K118" s="10" t="s">
        <v>17</v>
      </c>
      <c r="L118" s="10">
        <v>46219</v>
      </c>
      <c r="M118" s="10" t="s">
        <v>491</v>
      </c>
      <c r="N118" s="1" t="s">
        <v>492</v>
      </c>
    </row>
    <row r="119" spans="2:15">
      <c r="B119" s="8" t="s">
        <v>493</v>
      </c>
      <c r="C119" s="13">
        <v>41444</v>
      </c>
      <c r="D119" s="13">
        <v>39167</v>
      </c>
      <c r="E119" s="13">
        <v>45427</v>
      </c>
      <c r="F119" s="13">
        <f t="shared" si="5"/>
        <v>46157</v>
      </c>
      <c r="G119" s="16" t="str">
        <f t="shared" ca="1" si="4"/>
        <v>OK</v>
      </c>
      <c r="H119" s="10" t="s">
        <v>164</v>
      </c>
      <c r="I119" s="10" t="s">
        <v>306</v>
      </c>
      <c r="J119" s="10" t="s">
        <v>48</v>
      </c>
      <c r="K119" s="10" t="s">
        <v>17</v>
      </c>
      <c r="L119" s="10">
        <v>47715</v>
      </c>
      <c r="M119" s="10" t="s">
        <v>494</v>
      </c>
    </row>
    <row r="120" spans="2:15" ht="15">
      <c r="B120" s="8" t="s">
        <v>495</v>
      </c>
      <c r="C120" s="9">
        <v>43236</v>
      </c>
      <c r="D120" s="9">
        <v>42303</v>
      </c>
      <c r="E120" s="9">
        <v>45772</v>
      </c>
      <c r="F120" s="13">
        <f t="shared" si="5"/>
        <v>46502</v>
      </c>
      <c r="G120" s="16" t="str">
        <f t="shared" ca="1" si="4"/>
        <v>OK</v>
      </c>
      <c r="H120" s="10" t="s">
        <v>21</v>
      </c>
      <c r="I120" s="10" t="s">
        <v>22</v>
      </c>
      <c r="J120" s="10" t="s">
        <v>23</v>
      </c>
      <c r="K120" s="10" t="s">
        <v>391</v>
      </c>
      <c r="L120" s="10">
        <v>46204</v>
      </c>
      <c r="M120" s="10" t="s">
        <v>496</v>
      </c>
      <c r="N120" s="1" t="s">
        <v>497</v>
      </c>
      <c r="O120" s="19"/>
    </row>
    <row r="121" spans="2:15">
      <c r="B121" s="8" t="s">
        <v>498</v>
      </c>
      <c r="C121" s="13">
        <v>41141</v>
      </c>
      <c r="D121" s="13">
        <v>39527</v>
      </c>
      <c r="E121" s="9">
        <v>45429</v>
      </c>
      <c r="F121" s="13">
        <f t="shared" si="5"/>
        <v>46159</v>
      </c>
      <c r="G121" s="16" t="str">
        <f t="shared" ca="1" si="4"/>
        <v>OK</v>
      </c>
      <c r="H121" s="10" t="s">
        <v>201</v>
      </c>
      <c r="I121" s="10" t="s">
        <v>202</v>
      </c>
      <c r="J121" s="10" t="str">
        <f>"Fishers"</f>
        <v>Fishers</v>
      </c>
      <c r="K121" s="10" t="str">
        <f>"IN"</f>
        <v>IN</v>
      </c>
      <c r="L121" s="10" t="str">
        <f>"46038"</f>
        <v>46038</v>
      </c>
      <c r="M121" s="10" t="s">
        <v>271</v>
      </c>
      <c r="N121" s="1" t="s">
        <v>499</v>
      </c>
    </row>
    <row r="122" spans="2:15">
      <c r="B122" s="8" t="s">
        <v>500</v>
      </c>
      <c r="C122" s="13">
        <v>43601</v>
      </c>
      <c r="D122" s="13">
        <v>43600</v>
      </c>
      <c r="E122" s="9">
        <v>44831</v>
      </c>
      <c r="F122" s="13">
        <f t="shared" si="5"/>
        <v>45562</v>
      </c>
      <c r="G122" s="16" t="str">
        <f t="shared" ca="1" si="4"/>
        <v>Expired</v>
      </c>
      <c r="H122" s="10" t="s">
        <v>501</v>
      </c>
      <c r="I122" s="10" t="s">
        <v>502</v>
      </c>
      <c r="J122" s="10" t="s">
        <v>23</v>
      </c>
      <c r="K122" s="10" t="s">
        <v>17</v>
      </c>
      <c r="L122" s="10">
        <v>46204</v>
      </c>
      <c r="M122" s="10" t="s">
        <v>503</v>
      </c>
      <c r="N122" s="1" t="s">
        <v>504</v>
      </c>
    </row>
    <row r="123" spans="2:15">
      <c r="B123" s="8" t="s">
        <v>505</v>
      </c>
      <c r="C123" s="13">
        <v>41444</v>
      </c>
      <c r="D123" s="13">
        <v>37511</v>
      </c>
      <c r="E123" s="9">
        <v>46053</v>
      </c>
      <c r="F123" s="13">
        <f t="shared" si="5"/>
        <v>46783</v>
      </c>
      <c r="G123" s="16" t="str">
        <f t="shared" ca="1" si="4"/>
        <v>OK</v>
      </c>
      <c r="H123" s="10" t="s">
        <v>506</v>
      </c>
      <c r="I123" s="10" t="s">
        <v>507</v>
      </c>
      <c r="J123" s="10" t="s">
        <v>23</v>
      </c>
      <c r="K123" s="10" t="s">
        <v>17</v>
      </c>
      <c r="L123" s="10">
        <v>46216</v>
      </c>
      <c r="M123" s="10" t="s">
        <v>508</v>
      </c>
      <c r="N123" s="1" t="s">
        <v>509</v>
      </c>
    </row>
    <row r="124" spans="2:15">
      <c r="B124" s="8" t="s">
        <v>510</v>
      </c>
      <c r="C124" s="13">
        <v>44861</v>
      </c>
      <c r="D124" s="13">
        <v>44860</v>
      </c>
      <c r="E124" s="9">
        <v>45801</v>
      </c>
      <c r="F124" s="13">
        <f t="shared" si="5"/>
        <v>46531</v>
      </c>
      <c r="G124" s="16" t="str">
        <f t="shared" ca="1" si="4"/>
        <v>OK</v>
      </c>
      <c r="H124" s="10" t="s">
        <v>81</v>
      </c>
      <c r="I124" s="10" t="s">
        <v>82</v>
      </c>
      <c r="J124" s="10" t="s">
        <v>23</v>
      </c>
      <c r="K124" s="10" t="s">
        <v>17</v>
      </c>
      <c r="L124" s="10">
        <v>46240</v>
      </c>
    </row>
    <row r="125" spans="2:15" ht="15.75">
      <c r="B125" s="8" t="s">
        <v>511</v>
      </c>
      <c r="C125" s="9">
        <v>44721</v>
      </c>
      <c r="D125" s="11">
        <v>44720</v>
      </c>
      <c r="E125" s="9">
        <v>45406</v>
      </c>
      <c r="F125" s="13">
        <f t="shared" si="5"/>
        <v>46136</v>
      </c>
      <c r="G125" s="16" t="str">
        <f t="shared" ca="1" si="4"/>
        <v>OK</v>
      </c>
      <c r="H125" s="10" t="s">
        <v>319</v>
      </c>
      <c r="I125" s="10" t="s">
        <v>320</v>
      </c>
      <c r="J125" s="10" t="s">
        <v>23</v>
      </c>
      <c r="K125" s="10" t="s">
        <v>17</v>
      </c>
      <c r="L125" s="10">
        <v>46250</v>
      </c>
      <c r="N125" s="1" t="s">
        <v>512</v>
      </c>
      <c r="O125" s="17" t="s">
        <v>215</v>
      </c>
    </row>
    <row r="126" spans="2:15">
      <c r="B126" s="8" t="s">
        <v>513</v>
      </c>
      <c r="C126" s="9">
        <v>45757</v>
      </c>
      <c r="D126" s="11">
        <v>45756</v>
      </c>
      <c r="F126" s="11">
        <f t="shared" si="5"/>
        <v>46486</v>
      </c>
      <c r="G126" s="2" t="str">
        <f t="shared" ca="1" si="4"/>
        <v>OK</v>
      </c>
      <c r="H126" s="10" t="s">
        <v>366</v>
      </c>
      <c r="I126" s="10" t="s">
        <v>514</v>
      </c>
      <c r="J126" s="8" t="s">
        <v>29</v>
      </c>
      <c r="K126" s="8" t="s">
        <v>92</v>
      </c>
      <c r="L126" s="10">
        <v>40509</v>
      </c>
      <c r="N126" s="1" t="s">
        <v>515</v>
      </c>
    </row>
    <row r="127" spans="2:15">
      <c r="B127" s="8" t="s">
        <v>516</v>
      </c>
      <c r="C127" s="9">
        <v>42303</v>
      </c>
      <c r="D127" s="9">
        <v>42303</v>
      </c>
      <c r="E127" s="9">
        <v>45769</v>
      </c>
      <c r="F127" s="13">
        <f t="shared" si="5"/>
        <v>46499</v>
      </c>
      <c r="G127" s="16" t="str">
        <f t="shared" ca="1" si="4"/>
        <v>OK</v>
      </c>
      <c r="H127" s="10" t="s">
        <v>148</v>
      </c>
      <c r="I127" s="10" t="s">
        <v>149</v>
      </c>
      <c r="J127" s="10" t="s">
        <v>16</v>
      </c>
      <c r="K127" s="10" t="s">
        <v>17</v>
      </c>
      <c r="L127" s="10">
        <v>46140</v>
      </c>
      <c r="M127" s="10" t="s">
        <v>517</v>
      </c>
      <c r="N127" s="1" t="s">
        <v>518</v>
      </c>
    </row>
    <row r="128" spans="2:15">
      <c r="B128" s="12" t="s">
        <v>519</v>
      </c>
      <c r="C128" s="9">
        <v>45953</v>
      </c>
      <c r="D128" s="11">
        <v>45952</v>
      </c>
      <c r="F128" s="11">
        <f t="shared" si="5"/>
        <v>46682</v>
      </c>
      <c r="G128" s="2" t="str">
        <f t="shared" ca="1" si="4"/>
        <v>OK</v>
      </c>
      <c r="H128" s="15" t="s">
        <v>461</v>
      </c>
      <c r="I128" s="10" t="s">
        <v>520</v>
      </c>
      <c r="J128" s="12" t="s">
        <v>23</v>
      </c>
      <c r="K128" s="12" t="s">
        <v>17</v>
      </c>
      <c r="L128" s="10">
        <v>46208</v>
      </c>
      <c r="N128" s="1" t="s">
        <v>521</v>
      </c>
    </row>
    <row r="129" spans="2:18">
      <c r="B129" s="8" t="s">
        <v>522</v>
      </c>
      <c r="C129" s="13">
        <v>43361</v>
      </c>
      <c r="D129" s="13">
        <v>43361</v>
      </c>
      <c r="E129" s="14">
        <v>45434</v>
      </c>
      <c r="F129" s="13">
        <f t="shared" si="5"/>
        <v>46164</v>
      </c>
      <c r="G129" s="16" t="str">
        <f t="shared" ca="1" si="4"/>
        <v>OK</v>
      </c>
      <c r="H129" s="10" t="s">
        <v>81</v>
      </c>
      <c r="I129" s="10" t="s">
        <v>82</v>
      </c>
      <c r="J129" s="10" t="s">
        <v>23</v>
      </c>
      <c r="K129" s="10" t="s">
        <v>17</v>
      </c>
      <c r="L129" s="10">
        <v>46240</v>
      </c>
      <c r="M129" s="10" t="s">
        <v>83</v>
      </c>
      <c r="N129" s="1" t="s">
        <v>523</v>
      </c>
    </row>
    <row r="130" spans="2:18">
      <c r="B130" s="8" t="s">
        <v>524</v>
      </c>
      <c r="C130" s="13">
        <v>41444</v>
      </c>
      <c r="D130" s="13">
        <v>40045</v>
      </c>
      <c r="E130" s="9">
        <v>45262</v>
      </c>
      <c r="F130" s="13">
        <f t="shared" si="5"/>
        <v>45993</v>
      </c>
      <c r="G130" s="16" t="str">
        <f t="shared" ref="G130:G193" ca="1" si="6">IF(B130="","",IF(F130&lt;TODAY(),"Expired","OK"))</f>
        <v>Expired</v>
      </c>
      <c r="H130" s="10" t="s">
        <v>525</v>
      </c>
      <c r="I130" s="10" t="s">
        <v>526</v>
      </c>
      <c r="J130" s="10" t="s">
        <v>23</v>
      </c>
      <c r="K130" s="10" t="s">
        <v>17</v>
      </c>
      <c r="L130" s="10">
        <v>46204</v>
      </c>
      <c r="M130" s="10" t="s">
        <v>527</v>
      </c>
      <c r="N130" s="1" t="s">
        <v>528</v>
      </c>
      <c r="O130" t="s">
        <v>529</v>
      </c>
    </row>
    <row r="131" spans="2:18">
      <c r="B131" s="8" t="s">
        <v>530</v>
      </c>
      <c r="C131" s="13">
        <v>44861</v>
      </c>
      <c r="D131" s="13">
        <v>44860</v>
      </c>
      <c r="E131" s="9">
        <v>45407</v>
      </c>
      <c r="F131" s="13">
        <f t="shared" si="5"/>
        <v>46137</v>
      </c>
      <c r="G131" s="16" t="str">
        <f t="shared" ca="1" si="6"/>
        <v>OK</v>
      </c>
      <c r="H131" s="10" t="s">
        <v>21</v>
      </c>
      <c r="I131" s="10" t="s">
        <v>22</v>
      </c>
      <c r="J131" s="10" t="s">
        <v>23</v>
      </c>
      <c r="K131" s="10" t="s">
        <v>17</v>
      </c>
      <c r="L131" s="10">
        <v>46204</v>
      </c>
      <c r="N131" s="1" t="s">
        <v>531</v>
      </c>
    </row>
    <row r="132" spans="2:18">
      <c r="B132" s="8" t="s">
        <v>532</v>
      </c>
      <c r="C132" s="9">
        <v>44861</v>
      </c>
      <c r="D132" s="11">
        <v>44860</v>
      </c>
      <c r="F132" s="13">
        <f t="shared" si="5"/>
        <v>45591</v>
      </c>
      <c r="G132" s="16" t="str">
        <f t="shared" ca="1" si="6"/>
        <v>Expired</v>
      </c>
      <c r="H132" s="10" t="s">
        <v>21</v>
      </c>
      <c r="I132" s="10" t="s">
        <v>22</v>
      </c>
      <c r="J132" s="10" t="s">
        <v>533</v>
      </c>
      <c r="K132" s="10" t="s">
        <v>391</v>
      </c>
      <c r="L132" s="10">
        <v>46204</v>
      </c>
      <c r="M132" s="10" t="s">
        <v>534</v>
      </c>
      <c r="N132" s="1" t="s">
        <v>535</v>
      </c>
    </row>
    <row r="133" spans="2:18" ht="15.75">
      <c r="B133" s="8" t="s">
        <v>536</v>
      </c>
      <c r="C133" s="9">
        <v>44498</v>
      </c>
      <c r="D133" s="13">
        <v>41319</v>
      </c>
      <c r="E133" s="13">
        <v>45411</v>
      </c>
      <c r="F133" s="13">
        <f t="shared" si="5"/>
        <v>46141</v>
      </c>
      <c r="G133" s="16" t="str">
        <f t="shared" ca="1" si="6"/>
        <v>OK</v>
      </c>
      <c r="H133" s="10" t="s">
        <v>537</v>
      </c>
      <c r="I133" s="10" t="str">
        <f>"6808 Odana Road, Suite 200"</f>
        <v>6808 Odana Road, Suite 200</v>
      </c>
      <c r="J133" s="10" t="str">
        <f>"Madison"</f>
        <v>Madison</v>
      </c>
      <c r="K133" s="10" t="str">
        <f>"WI"</f>
        <v>WI</v>
      </c>
      <c r="L133" s="10" t="str">
        <f>"53719"</f>
        <v>53719</v>
      </c>
      <c r="M133" s="10" t="s">
        <v>538</v>
      </c>
      <c r="N133" s="1" t="s">
        <v>539</v>
      </c>
      <c r="O133" s="17" t="s">
        <v>215</v>
      </c>
    </row>
    <row r="134" spans="2:18">
      <c r="B134" s="8" t="s">
        <v>540</v>
      </c>
      <c r="C134" s="9">
        <v>45226</v>
      </c>
      <c r="D134" s="11">
        <v>45226</v>
      </c>
      <c r="E134" s="9">
        <v>45904</v>
      </c>
      <c r="F134" s="11">
        <f t="shared" si="5"/>
        <v>46634</v>
      </c>
      <c r="G134" s="2" t="str">
        <f t="shared" ca="1" si="6"/>
        <v>OK</v>
      </c>
      <c r="H134" s="10" t="s">
        <v>461</v>
      </c>
      <c r="I134" s="10" t="s">
        <v>541</v>
      </c>
      <c r="J134" s="10" t="s">
        <v>23</v>
      </c>
      <c r="K134" s="10" t="s">
        <v>17</v>
      </c>
      <c r="L134" s="10">
        <v>46216</v>
      </c>
      <c r="M134" s="10" t="s">
        <v>542</v>
      </c>
      <c r="N134" s="1" t="s">
        <v>543</v>
      </c>
    </row>
    <row r="135" spans="2:18">
      <c r="B135" s="8" t="s">
        <v>544</v>
      </c>
      <c r="C135" s="9">
        <v>45757</v>
      </c>
      <c r="D135" s="11">
        <v>45756</v>
      </c>
      <c r="F135" s="11">
        <f t="shared" si="5"/>
        <v>46486</v>
      </c>
      <c r="G135" s="2" t="str">
        <f t="shared" ca="1" si="6"/>
        <v>OK</v>
      </c>
      <c r="H135" s="10" t="s">
        <v>447</v>
      </c>
      <c r="K135" s="8" t="s">
        <v>17</v>
      </c>
      <c r="L135" s="10">
        <v>46222</v>
      </c>
      <c r="N135" s="1" t="s">
        <v>545</v>
      </c>
    </row>
    <row r="136" spans="2:18">
      <c r="B136" s="8" t="s">
        <v>546</v>
      </c>
      <c r="C136" s="9">
        <v>44721</v>
      </c>
      <c r="D136" s="11">
        <v>44720</v>
      </c>
      <c r="E136" s="9">
        <v>45729</v>
      </c>
      <c r="F136" s="13">
        <f t="shared" si="5"/>
        <v>46459</v>
      </c>
      <c r="G136" s="16" t="str">
        <f t="shared" ca="1" si="6"/>
        <v>OK</v>
      </c>
      <c r="H136" s="10" t="s">
        <v>222</v>
      </c>
      <c r="I136" s="10" t="s">
        <v>547</v>
      </c>
      <c r="J136" s="10" t="s">
        <v>23</v>
      </c>
      <c r="K136" s="10" t="s">
        <v>17</v>
      </c>
      <c r="L136" s="10">
        <v>46256</v>
      </c>
      <c r="N136" s="1" t="s">
        <v>548</v>
      </c>
    </row>
    <row r="137" spans="2:18">
      <c r="B137" s="8" t="s">
        <v>549</v>
      </c>
      <c r="C137" s="9">
        <v>44861</v>
      </c>
      <c r="D137" s="11">
        <v>44860</v>
      </c>
      <c r="E137" s="9">
        <v>45412</v>
      </c>
      <c r="F137" s="13">
        <f t="shared" si="5"/>
        <v>46142</v>
      </c>
      <c r="G137" s="16" t="str">
        <f t="shared" ca="1" si="6"/>
        <v>OK</v>
      </c>
      <c r="H137" s="10" t="s">
        <v>34</v>
      </c>
      <c r="I137" s="10" t="s">
        <v>550</v>
      </c>
      <c r="J137" s="10" t="s">
        <v>36</v>
      </c>
      <c r="K137" s="10" t="s">
        <v>17</v>
      </c>
      <c r="L137" s="10">
        <v>46350</v>
      </c>
      <c r="M137" s="10" t="s">
        <v>551</v>
      </c>
      <c r="N137" s="1" t="s">
        <v>552</v>
      </c>
    </row>
    <row r="138" spans="2:18">
      <c r="B138" s="8" t="s">
        <v>553</v>
      </c>
      <c r="C138" s="9">
        <v>45953</v>
      </c>
      <c r="D138" s="11">
        <v>45952</v>
      </c>
      <c r="F138" s="11">
        <f t="shared" si="5"/>
        <v>46682</v>
      </c>
      <c r="G138" s="2" t="str">
        <f t="shared" ca="1" si="6"/>
        <v>OK</v>
      </c>
      <c r="H138" s="15" t="s">
        <v>554</v>
      </c>
      <c r="I138" s="15" t="s">
        <v>555</v>
      </c>
      <c r="J138" s="12" t="s">
        <v>556</v>
      </c>
      <c r="K138" s="12" t="s">
        <v>354</v>
      </c>
      <c r="L138" s="10">
        <v>49546</v>
      </c>
      <c r="N138" s="1" t="s">
        <v>557</v>
      </c>
    </row>
    <row r="139" spans="2:18">
      <c r="B139" s="8" t="s">
        <v>558</v>
      </c>
      <c r="C139" s="9">
        <v>42486</v>
      </c>
      <c r="D139" s="11">
        <v>42485</v>
      </c>
      <c r="E139" s="9">
        <v>45446</v>
      </c>
      <c r="F139" s="13">
        <f t="shared" si="5"/>
        <v>46176</v>
      </c>
      <c r="G139" s="16" t="str">
        <f t="shared" ca="1" si="6"/>
        <v>OK</v>
      </c>
      <c r="H139" s="10" t="s">
        <v>67</v>
      </c>
      <c r="J139" s="10"/>
      <c r="K139" s="10"/>
      <c r="N139" s="1" t="s">
        <v>559</v>
      </c>
    </row>
    <row r="140" spans="2:18">
      <c r="B140" s="8" t="s">
        <v>560</v>
      </c>
      <c r="C140" s="13">
        <v>41444</v>
      </c>
      <c r="D140" s="13">
        <v>40045</v>
      </c>
      <c r="E140" s="14">
        <v>45012</v>
      </c>
      <c r="F140" s="13">
        <f t="shared" si="5"/>
        <v>45743</v>
      </c>
      <c r="G140" s="16" t="str">
        <f t="shared" ca="1" si="6"/>
        <v>Expired</v>
      </c>
      <c r="H140" s="10" t="s">
        <v>561</v>
      </c>
      <c r="I140" s="10" t="s">
        <v>562</v>
      </c>
      <c r="J140" s="10" t="s">
        <v>23</v>
      </c>
      <c r="K140" s="10" t="s">
        <v>17</v>
      </c>
      <c r="L140" s="10">
        <v>46240</v>
      </c>
      <c r="M140" s="10" t="s">
        <v>563</v>
      </c>
      <c r="N140" s="1" t="s">
        <v>564</v>
      </c>
    </row>
    <row r="141" spans="2:18">
      <c r="B141" s="8" t="s">
        <v>565</v>
      </c>
      <c r="C141" s="9">
        <v>43362</v>
      </c>
      <c r="D141" s="11">
        <v>43361</v>
      </c>
      <c r="E141" s="9">
        <v>46052</v>
      </c>
      <c r="F141" s="13">
        <f t="shared" si="5"/>
        <v>46782</v>
      </c>
      <c r="G141" s="16" t="str">
        <f t="shared" ca="1" si="6"/>
        <v>OK</v>
      </c>
      <c r="H141" s="10" t="s">
        <v>256</v>
      </c>
      <c r="I141" s="10" t="s">
        <v>257</v>
      </c>
      <c r="J141" s="10" t="s">
        <v>23</v>
      </c>
      <c r="K141" s="10" t="s">
        <v>17</v>
      </c>
      <c r="L141" s="10">
        <v>46204</v>
      </c>
      <c r="M141" s="10" t="s">
        <v>566</v>
      </c>
      <c r="N141" s="1" t="s">
        <v>567</v>
      </c>
    </row>
    <row r="142" spans="2:18">
      <c r="B142" s="8" t="s">
        <v>568</v>
      </c>
      <c r="C142" s="11">
        <v>44860</v>
      </c>
      <c r="D142" s="11">
        <v>44860</v>
      </c>
      <c r="F142" s="13">
        <f t="shared" si="5"/>
        <v>45591</v>
      </c>
      <c r="G142" s="16" t="str">
        <f t="shared" ca="1" si="6"/>
        <v>Expired</v>
      </c>
      <c r="H142" s="10" t="s">
        <v>124</v>
      </c>
      <c r="I142" s="10" t="s">
        <v>569</v>
      </c>
      <c r="J142" s="10" t="s">
        <v>23</v>
      </c>
      <c r="K142" s="10" t="s">
        <v>17</v>
      </c>
      <c r="L142" s="10">
        <v>46260</v>
      </c>
      <c r="N142" s="1" t="s">
        <v>570</v>
      </c>
      <c r="Q142" s="21"/>
      <c r="R142" s="21"/>
    </row>
    <row r="143" spans="2:18">
      <c r="B143" s="8" t="s">
        <v>571</v>
      </c>
      <c r="C143" s="14">
        <v>44498</v>
      </c>
      <c r="D143" s="13">
        <v>44497</v>
      </c>
      <c r="E143" s="14">
        <v>45800</v>
      </c>
      <c r="F143" s="13">
        <f t="shared" si="5"/>
        <v>46530</v>
      </c>
      <c r="G143" s="16" t="str">
        <f t="shared" ca="1" si="6"/>
        <v>OK</v>
      </c>
      <c r="H143" s="10" t="s">
        <v>572</v>
      </c>
      <c r="I143" s="10" t="s">
        <v>573</v>
      </c>
      <c r="J143" s="10" t="s">
        <v>574</v>
      </c>
      <c r="K143" s="10" t="s">
        <v>17</v>
      </c>
      <c r="L143" s="10">
        <v>47265</v>
      </c>
      <c r="M143" s="10" t="s">
        <v>575</v>
      </c>
      <c r="N143" s="1" t="s">
        <v>576</v>
      </c>
    </row>
    <row r="144" spans="2:18">
      <c r="B144" s="8" t="s">
        <v>577</v>
      </c>
      <c r="C144" s="9">
        <v>45226</v>
      </c>
      <c r="D144" s="11">
        <v>45226</v>
      </c>
      <c r="E144" s="9">
        <v>46027</v>
      </c>
      <c r="F144" s="11">
        <f t="shared" si="5"/>
        <v>46757</v>
      </c>
      <c r="G144" s="2" t="str">
        <f t="shared" ca="1" si="6"/>
        <v>OK</v>
      </c>
      <c r="H144" s="10" t="s">
        <v>578</v>
      </c>
      <c r="I144" s="10" t="s">
        <v>579</v>
      </c>
      <c r="J144" s="10" t="s">
        <v>23</v>
      </c>
      <c r="K144" s="10" t="s">
        <v>17</v>
      </c>
      <c r="L144" s="10">
        <v>46202</v>
      </c>
      <c r="M144" s="10" t="s">
        <v>580</v>
      </c>
    </row>
    <row r="145" spans="2:14">
      <c r="B145" s="8" t="s">
        <v>581</v>
      </c>
      <c r="C145" s="9">
        <v>44721</v>
      </c>
      <c r="D145" s="11">
        <v>44720</v>
      </c>
      <c r="F145" s="13">
        <f t="shared" si="5"/>
        <v>45451</v>
      </c>
      <c r="G145" s="16" t="str">
        <f t="shared" ca="1" si="6"/>
        <v>Expired</v>
      </c>
      <c r="H145" s="10" t="s">
        <v>148</v>
      </c>
      <c r="I145" s="10" t="s">
        <v>149</v>
      </c>
      <c r="J145" s="10" t="s">
        <v>16</v>
      </c>
      <c r="K145" s="10" t="s">
        <v>17</v>
      </c>
      <c r="L145" s="10">
        <v>46140</v>
      </c>
      <c r="N145" s="1" t="s">
        <v>582</v>
      </c>
    </row>
    <row r="146" spans="2:14">
      <c r="B146" s="8" t="s">
        <v>583</v>
      </c>
      <c r="C146" s="9">
        <v>45407</v>
      </c>
      <c r="D146" s="11">
        <v>45406</v>
      </c>
      <c r="E146" s="11">
        <v>45406</v>
      </c>
      <c r="F146" s="13">
        <f t="shared" si="5"/>
        <v>46136</v>
      </c>
      <c r="G146" s="16" t="str">
        <f t="shared" ca="1" si="6"/>
        <v>OK</v>
      </c>
      <c r="H146" s="10" t="s">
        <v>319</v>
      </c>
      <c r="I146" s="10" t="s">
        <v>320</v>
      </c>
      <c r="J146" s="10" t="s">
        <v>23</v>
      </c>
      <c r="K146" s="10" t="s">
        <v>17</v>
      </c>
      <c r="L146" s="10">
        <v>46250</v>
      </c>
      <c r="N146" s="1" t="s">
        <v>584</v>
      </c>
    </row>
    <row r="147" spans="2:14">
      <c r="B147" s="8" t="s">
        <v>585</v>
      </c>
      <c r="C147" s="13">
        <v>41141</v>
      </c>
      <c r="D147" s="13">
        <v>39527</v>
      </c>
      <c r="E147" s="9">
        <v>45413</v>
      </c>
      <c r="F147" s="13">
        <f t="shared" si="5"/>
        <v>46143</v>
      </c>
      <c r="G147" s="16" t="str">
        <f t="shared" ca="1" si="6"/>
        <v>OK</v>
      </c>
      <c r="H147" s="10" t="str">
        <f>"Orbis Environmental Consulting"</f>
        <v>Orbis Environmental Consulting</v>
      </c>
      <c r="I147" s="10" t="str">
        <f>"PO Box 10235"</f>
        <v>PO Box 10235</v>
      </c>
      <c r="J147" s="10" t="str">
        <f>"South Bend"</f>
        <v>South Bend</v>
      </c>
      <c r="K147" s="10" t="str">
        <f>"IN"</f>
        <v>IN</v>
      </c>
      <c r="L147" s="10" t="str">
        <f>"46680"</f>
        <v>46680</v>
      </c>
      <c r="M147" s="10" t="s">
        <v>586</v>
      </c>
      <c r="N147" s="1" t="s">
        <v>587</v>
      </c>
    </row>
    <row r="148" spans="2:14">
      <c r="B148" s="8" t="s">
        <v>588</v>
      </c>
      <c r="C148" s="13">
        <v>44860</v>
      </c>
      <c r="D148" s="13">
        <v>44860</v>
      </c>
      <c r="F148" s="13">
        <f t="shared" si="5"/>
        <v>45591</v>
      </c>
      <c r="G148" s="16" t="str">
        <f t="shared" ca="1" si="6"/>
        <v>Expired</v>
      </c>
      <c r="H148" s="10" t="s">
        <v>589</v>
      </c>
      <c r="J148" s="10" t="s">
        <v>590</v>
      </c>
      <c r="K148" s="10" t="s">
        <v>17</v>
      </c>
      <c r="N148" s="1" t="s">
        <v>591</v>
      </c>
    </row>
    <row r="149" spans="2:14">
      <c r="B149" s="8" t="s">
        <v>592</v>
      </c>
      <c r="C149" s="9">
        <v>43727</v>
      </c>
      <c r="D149" s="11">
        <v>43726</v>
      </c>
      <c r="E149" s="9">
        <v>46037</v>
      </c>
      <c r="F149" s="13">
        <f t="shared" si="5"/>
        <v>46767</v>
      </c>
      <c r="G149" s="16" t="str">
        <f t="shared" ca="1" si="6"/>
        <v>OK</v>
      </c>
      <c r="H149" s="10" t="s">
        <v>164</v>
      </c>
      <c r="I149" s="10" t="s">
        <v>306</v>
      </c>
      <c r="J149" s="10" t="s">
        <v>48</v>
      </c>
      <c r="K149" s="10" t="s">
        <v>17</v>
      </c>
      <c r="L149" s="10">
        <v>47715</v>
      </c>
      <c r="M149" s="10" t="s">
        <v>593</v>
      </c>
      <c r="N149" s="1" t="s">
        <v>594</v>
      </c>
    </row>
    <row r="150" spans="2:14">
      <c r="B150" s="8" t="s">
        <v>595</v>
      </c>
      <c r="C150" s="13">
        <v>39153</v>
      </c>
      <c r="D150" s="13">
        <v>38576</v>
      </c>
      <c r="E150" s="9">
        <v>45806</v>
      </c>
      <c r="F150" s="13">
        <f t="shared" si="5"/>
        <v>46536</v>
      </c>
      <c r="G150" s="16" t="str">
        <f t="shared" ca="1" si="6"/>
        <v>OK</v>
      </c>
      <c r="H150" s="10" t="s">
        <v>164</v>
      </c>
      <c r="I150" s="10" t="s">
        <v>306</v>
      </c>
      <c r="J150" s="10" t="s">
        <v>48</v>
      </c>
      <c r="K150" s="10" t="s">
        <v>17</v>
      </c>
      <c r="L150" s="10">
        <v>47715</v>
      </c>
      <c r="M150" s="10" t="s">
        <v>596</v>
      </c>
      <c r="N150" s="1" t="s">
        <v>597</v>
      </c>
    </row>
    <row r="151" spans="2:14">
      <c r="B151" s="8" t="s">
        <v>598</v>
      </c>
      <c r="C151" s="13">
        <v>40627</v>
      </c>
      <c r="D151" s="13">
        <v>38751</v>
      </c>
      <c r="E151" s="13">
        <v>45778</v>
      </c>
      <c r="F151" s="13">
        <f t="shared" si="5"/>
        <v>46508</v>
      </c>
      <c r="G151" s="16" t="str">
        <f t="shared" ca="1" si="6"/>
        <v>OK</v>
      </c>
      <c r="H151" s="10" t="s">
        <v>132</v>
      </c>
      <c r="I151" s="10" t="s">
        <v>133</v>
      </c>
      <c r="J151" s="10" t="s">
        <v>134</v>
      </c>
      <c r="K151" s="10" t="s">
        <v>17</v>
      </c>
      <c r="L151" s="10">
        <v>47274</v>
      </c>
      <c r="M151" s="10" t="s">
        <v>599</v>
      </c>
      <c r="N151" s="1" t="s">
        <v>600</v>
      </c>
    </row>
    <row r="152" spans="2:14">
      <c r="B152" s="8" t="s">
        <v>601</v>
      </c>
      <c r="C152" s="9">
        <v>43727</v>
      </c>
      <c r="D152" s="11">
        <v>43726</v>
      </c>
      <c r="E152" s="9">
        <v>45965</v>
      </c>
      <c r="F152" s="13">
        <f t="shared" si="5"/>
        <v>46695</v>
      </c>
      <c r="G152" s="16" t="str">
        <f t="shared" ca="1" si="6"/>
        <v>OK</v>
      </c>
      <c r="H152" s="10" t="s">
        <v>602</v>
      </c>
      <c r="J152" s="10"/>
      <c r="K152" s="10"/>
      <c r="N152" s="1" t="s">
        <v>603</v>
      </c>
    </row>
    <row r="153" spans="2:14">
      <c r="B153" s="8" t="s">
        <v>604</v>
      </c>
      <c r="C153" s="9">
        <v>44721</v>
      </c>
      <c r="D153" s="11">
        <v>44720</v>
      </c>
      <c r="F153" s="13">
        <f t="shared" si="5"/>
        <v>45451</v>
      </c>
      <c r="G153" s="16" t="str">
        <f t="shared" ca="1" si="6"/>
        <v>Expired</v>
      </c>
      <c r="H153" s="10" t="s">
        <v>605</v>
      </c>
      <c r="I153" s="10" t="s">
        <v>606</v>
      </c>
      <c r="J153" s="10" t="s">
        <v>23</v>
      </c>
      <c r="K153" s="10" t="s">
        <v>17</v>
      </c>
      <c r="L153" s="10">
        <v>46219</v>
      </c>
      <c r="N153" s="1" t="s">
        <v>607</v>
      </c>
    </row>
    <row r="154" spans="2:14">
      <c r="B154" s="8" t="s">
        <v>608</v>
      </c>
      <c r="C154" s="11">
        <v>45036</v>
      </c>
      <c r="D154" s="11">
        <v>45036</v>
      </c>
      <c r="E154" s="9">
        <v>45952</v>
      </c>
      <c r="F154" s="13">
        <f t="shared" si="5"/>
        <v>46682</v>
      </c>
      <c r="G154" s="16" t="str">
        <f t="shared" ca="1" si="6"/>
        <v>OK</v>
      </c>
      <c r="H154" s="10" t="s">
        <v>501</v>
      </c>
      <c r="I154" s="10" t="s">
        <v>609</v>
      </c>
      <c r="J154" s="12" t="s">
        <v>23</v>
      </c>
      <c r="K154" s="15" t="s">
        <v>17</v>
      </c>
      <c r="L154" s="10">
        <v>46204</v>
      </c>
      <c r="M154" s="10" t="s">
        <v>503</v>
      </c>
      <c r="N154" s="1" t="s">
        <v>610</v>
      </c>
    </row>
    <row r="155" spans="2:14">
      <c r="B155" s="8" t="s">
        <v>611</v>
      </c>
      <c r="C155" s="13">
        <v>41002</v>
      </c>
      <c r="D155" s="13">
        <v>40402</v>
      </c>
      <c r="E155" s="9">
        <v>45533</v>
      </c>
      <c r="F155" s="13">
        <f t="shared" si="5"/>
        <v>46263</v>
      </c>
      <c r="G155" s="16" t="str">
        <f t="shared" ca="1" si="6"/>
        <v>OK</v>
      </c>
      <c r="H155" s="10" t="s">
        <v>612</v>
      </c>
      <c r="I155" s="10" t="s">
        <v>613</v>
      </c>
      <c r="J155" s="10" t="s">
        <v>23</v>
      </c>
      <c r="K155" s="10" t="s">
        <v>17</v>
      </c>
      <c r="L155" s="10">
        <v>46220</v>
      </c>
      <c r="M155" s="10" t="s">
        <v>614</v>
      </c>
      <c r="N155" s="1" t="s">
        <v>615</v>
      </c>
    </row>
    <row r="156" spans="2:14">
      <c r="B156" s="8" t="s">
        <v>616</v>
      </c>
      <c r="C156" s="13">
        <v>41444</v>
      </c>
      <c r="D156" s="13">
        <v>38576</v>
      </c>
      <c r="E156" s="14">
        <v>45792</v>
      </c>
      <c r="F156" s="13">
        <f t="shared" si="5"/>
        <v>46522</v>
      </c>
      <c r="G156" s="16" t="str">
        <f t="shared" ca="1" si="6"/>
        <v>OK</v>
      </c>
      <c r="H156" s="10" t="s">
        <v>617</v>
      </c>
      <c r="I156" s="10" t="s">
        <v>618</v>
      </c>
      <c r="J156" s="10" t="str">
        <f>"Indianapolis"</f>
        <v>Indianapolis</v>
      </c>
      <c r="K156" s="10" t="str">
        <f>"IN"</f>
        <v>IN</v>
      </c>
      <c r="L156" s="10">
        <v>46204</v>
      </c>
      <c r="M156" s="10" t="s">
        <v>619</v>
      </c>
      <c r="N156" s="1" t="s">
        <v>620</v>
      </c>
    </row>
    <row r="157" spans="2:14">
      <c r="B157" s="8" t="s">
        <v>621</v>
      </c>
      <c r="C157" s="9">
        <v>45953</v>
      </c>
      <c r="D157" s="11">
        <v>45952</v>
      </c>
      <c r="F157" s="11">
        <f t="shared" ref="F157:F220" si="7">IF(B157="","",IF(E157="",DATE(YEAR(D157)+2,MONTH(D157),DAY(D157)),DATE(YEAR(E157)+2,MONTH(E157),DAY(E157))))</f>
        <v>46682</v>
      </c>
      <c r="G157" s="2" t="str">
        <f t="shared" ca="1" si="6"/>
        <v>OK</v>
      </c>
      <c r="H157" s="10" t="s">
        <v>164</v>
      </c>
      <c r="N157" s="1" t="s">
        <v>622</v>
      </c>
    </row>
    <row r="158" spans="2:14">
      <c r="B158" s="8" t="s">
        <v>623</v>
      </c>
      <c r="C158" s="9">
        <v>44035</v>
      </c>
      <c r="D158" s="11">
        <v>44034</v>
      </c>
      <c r="E158" s="9">
        <v>45944</v>
      </c>
      <c r="F158" s="13">
        <f t="shared" si="7"/>
        <v>46674</v>
      </c>
      <c r="G158" s="16" t="str">
        <f t="shared" ca="1" si="6"/>
        <v>OK</v>
      </c>
      <c r="H158" s="10" t="s">
        <v>81</v>
      </c>
      <c r="I158" s="10" t="s">
        <v>82</v>
      </c>
      <c r="J158" s="10" t="s">
        <v>23</v>
      </c>
      <c r="K158" s="10" t="s">
        <v>17</v>
      </c>
      <c r="L158" s="10">
        <v>46240</v>
      </c>
    </row>
    <row r="159" spans="2:14">
      <c r="B159" s="8" t="s">
        <v>624</v>
      </c>
      <c r="C159" s="11">
        <v>45036</v>
      </c>
      <c r="D159" s="11">
        <v>45036</v>
      </c>
      <c r="F159" s="13">
        <f t="shared" si="7"/>
        <v>45767</v>
      </c>
      <c r="G159" s="16" t="str">
        <f t="shared" ca="1" si="6"/>
        <v>Expired</v>
      </c>
      <c r="H159" s="10" t="s">
        <v>128</v>
      </c>
      <c r="J159" s="10"/>
      <c r="K159" s="10"/>
      <c r="N159" s="1" t="s">
        <v>625</v>
      </c>
    </row>
    <row r="160" spans="2:14">
      <c r="B160" s="8" t="s">
        <v>626</v>
      </c>
      <c r="C160" s="13">
        <v>41141</v>
      </c>
      <c r="D160" s="13">
        <v>39527</v>
      </c>
      <c r="E160" s="9">
        <v>45865</v>
      </c>
      <c r="F160" s="13">
        <f t="shared" si="7"/>
        <v>46595</v>
      </c>
      <c r="G160" s="16" t="str">
        <f t="shared" ca="1" si="6"/>
        <v>OK</v>
      </c>
      <c r="H160" s="10" t="s">
        <v>40</v>
      </c>
      <c r="I160" s="10" t="s">
        <v>144</v>
      </c>
      <c r="J160" s="10" t="s">
        <v>42</v>
      </c>
      <c r="K160" s="10" t="s">
        <v>17</v>
      </c>
      <c r="L160" s="10">
        <v>47933</v>
      </c>
      <c r="N160" s="1" t="s">
        <v>627</v>
      </c>
    </row>
    <row r="161" spans="2:15">
      <c r="B161" s="8" t="s">
        <v>628</v>
      </c>
      <c r="C161" s="9">
        <v>45757</v>
      </c>
      <c r="D161" s="11">
        <v>45756</v>
      </c>
      <c r="F161" s="11">
        <f t="shared" si="7"/>
        <v>46486</v>
      </c>
      <c r="G161" s="2" t="str">
        <f t="shared" ca="1" si="6"/>
        <v>OK</v>
      </c>
      <c r="H161" s="10" t="s">
        <v>100</v>
      </c>
      <c r="I161" s="10" t="s">
        <v>629</v>
      </c>
      <c r="J161" s="8" t="s">
        <v>76</v>
      </c>
      <c r="K161" s="8" t="s">
        <v>77</v>
      </c>
      <c r="L161" s="10">
        <v>60606</v>
      </c>
      <c r="N161" s="1" t="s">
        <v>630</v>
      </c>
    </row>
    <row r="162" spans="2:15">
      <c r="B162" s="8" t="s">
        <v>631</v>
      </c>
      <c r="C162" s="9">
        <v>43727</v>
      </c>
      <c r="D162" s="11">
        <v>43726</v>
      </c>
      <c r="E162" s="9">
        <v>45772</v>
      </c>
      <c r="F162" s="13">
        <f t="shared" si="7"/>
        <v>46502</v>
      </c>
      <c r="G162" s="16" t="str">
        <f t="shared" ca="1" si="6"/>
        <v>OK</v>
      </c>
      <c r="H162" s="10" t="s">
        <v>256</v>
      </c>
      <c r="I162" s="10" t="s">
        <v>632</v>
      </c>
      <c r="J162" s="10" t="str">
        <f>"Indianapolis"</f>
        <v>Indianapolis</v>
      </c>
      <c r="K162" s="10" t="str">
        <f>"IN"</f>
        <v>IN</v>
      </c>
      <c r="L162" s="10">
        <v>46204</v>
      </c>
      <c r="M162" s="10" t="s">
        <v>633</v>
      </c>
      <c r="N162" s="1" t="s">
        <v>634</v>
      </c>
    </row>
    <row r="163" spans="2:15">
      <c r="B163" s="8" t="s">
        <v>635</v>
      </c>
      <c r="C163" s="9">
        <v>43601</v>
      </c>
      <c r="D163" s="11">
        <v>43600</v>
      </c>
      <c r="E163" s="9">
        <v>45622</v>
      </c>
      <c r="F163" s="13">
        <f t="shared" si="7"/>
        <v>46352</v>
      </c>
      <c r="G163" s="16" t="str">
        <f t="shared" ca="1" si="6"/>
        <v>OK</v>
      </c>
      <c r="H163" s="10" t="s">
        <v>81</v>
      </c>
      <c r="I163" s="10" t="s">
        <v>82</v>
      </c>
      <c r="J163" s="10" t="s">
        <v>23</v>
      </c>
      <c r="K163" s="10" t="s">
        <v>17</v>
      </c>
      <c r="L163" s="10">
        <v>46240</v>
      </c>
      <c r="N163" s="1" t="s">
        <v>636</v>
      </c>
    </row>
    <row r="164" spans="2:15">
      <c r="B164" s="8" t="s">
        <v>637</v>
      </c>
      <c r="C164" s="9">
        <v>42487</v>
      </c>
      <c r="D164" s="11">
        <v>42487</v>
      </c>
      <c r="E164" s="9">
        <v>45883</v>
      </c>
      <c r="F164" s="13">
        <f t="shared" si="7"/>
        <v>46613</v>
      </c>
      <c r="G164" s="16" t="str">
        <f t="shared" ca="1" si="6"/>
        <v>OK</v>
      </c>
      <c r="H164" s="10" t="s">
        <v>638</v>
      </c>
      <c r="I164" s="10" t="s">
        <v>639</v>
      </c>
      <c r="J164" s="10" t="s">
        <v>640</v>
      </c>
      <c r="K164" s="10" t="s">
        <v>404</v>
      </c>
      <c r="L164" s="10">
        <v>78666</v>
      </c>
      <c r="M164" s="10" t="s">
        <v>641</v>
      </c>
      <c r="N164" s="1" t="s">
        <v>642</v>
      </c>
    </row>
    <row r="165" spans="2:15">
      <c r="B165" s="8" t="s">
        <v>643</v>
      </c>
      <c r="C165" s="9">
        <v>43524</v>
      </c>
      <c r="D165" s="11">
        <v>43524</v>
      </c>
      <c r="E165" s="9">
        <v>45588</v>
      </c>
      <c r="F165" s="13">
        <f t="shared" si="7"/>
        <v>46318</v>
      </c>
      <c r="G165" s="16" t="str">
        <f t="shared" ca="1" si="6"/>
        <v>OK</v>
      </c>
      <c r="H165" s="10" t="s">
        <v>21</v>
      </c>
      <c r="I165" s="10" t="s">
        <v>22</v>
      </c>
      <c r="J165" s="10" t="s">
        <v>23</v>
      </c>
      <c r="K165" s="10" t="s">
        <v>17</v>
      </c>
      <c r="L165" s="10">
        <v>46204</v>
      </c>
      <c r="M165" s="10" t="s">
        <v>644</v>
      </c>
      <c r="N165" s="1" t="s">
        <v>645</v>
      </c>
    </row>
    <row r="166" spans="2:15">
      <c r="B166" s="8" t="s">
        <v>646</v>
      </c>
      <c r="C166" s="9">
        <v>42668</v>
      </c>
      <c r="D166" s="11">
        <v>42667</v>
      </c>
      <c r="E166" s="9">
        <v>45772</v>
      </c>
      <c r="F166" s="13">
        <f t="shared" si="7"/>
        <v>46502</v>
      </c>
      <c r="G166" s="16" t="str">
        <f t="shared" ca="1" si="6"/>
        <v>OK</v>
      </c>
      <c r="H166" s="10" t="s">
        <v>647</v>
      </c>
      <c r="I166" s="10" t="s">
        <v>648</v>
      </c>
      <c r="J166" s="10" t="s">
        <v>649</v>
      </c>
      <c r="K166" s="10" t="s">
        <v>17</v>
      </c>
      <c r="L166" s="10">
        <v>47591</v>
      </c>
      <c r="M166" s="10" t="s">
        <v>650</v>
      </c>
      <c r="N166" s="1" t="s">
        <v>651</v>
      </c>
    </row>
    <row r="167" spans="2:15">
      <c r="B167" s="8" t="s">
        <v>652</v>
      </c>
      <c r="C167" s="9">
        <v>44035</v>
      </c>
      <c r="D167" s="11">
        <v>44034</v>
      </c>
      <c r="E167" s="9">
        <v>44733</v>
      </c>
      <c r="F167" s="13">
        <f t="shared" si="7"/>
        <v>45464</v>
      </c>
      <c r="G167" s="16" t="str">
        <f t="shared" ca="1" si="6"/>
        <v>Expired</v>
      </c>
      <c r="H167" s="10" t="s">
        <v>81</v>
      </c>
      <c r="I167" s="10" t="s">
        <v>82</v>
      </c>
      <c r="J167" s="10" t="s">
        <v>23</v>
      </c>
      <c r="K167" s="10" t="s">
        <v>391</v>
      </c>
      <c r="L167" s="10">
        <v>46240</v>
      </c>
      <c r="N167" s="1" t="s">
        <v>653</v>
      </c>
    </row>
    <row r="168" spans="2:15">
      <c r="B168" s="8" t="s">
        <v>654</v>
      </c>
      <c r="C168" s="9">
        <v>43727</v>
      </c>
      <c r="D168" s="11">
        <v>43726</v>
      </c>
      <c r="E168" s="9">
        <v>45655</v>
      </c>
      <c r="F168" s="13">
        <f t="shared" si="7"/>
        <v>46385</v>
      </c>
      <c r="G168" s="16" t="str">
        <f t="shared" ca="1" si="6"/>
        <v>OK</v>
      </c>
      <c r="H168" s="10" t="s">
        <v>249</v>
      </c>
      <c r="I168" s="10" t="s">
        <v>250</v>
      </c>
      <c r="J168" s="10" t="s">
        <v>251</v>
      </c>
      <c r="K168" s="10" t="s">
        <v>252</v>
      </c>
      <c r="L168" s="10">
        <v>53217</v>
      </c>
      <c r="M168" s="10" t="s">
        <v>655</v>
      </c>
      <c r="N168" s="1" t="s">
        <v>656</v>
      </c>
    </row>
    <row r="169" spans="2:15">
      <c r="B169" s="8" t="s">
        <v>657</v>
      </c>
      <c r="C169" s="9">
        <v>45757</v>
      </c>
      <c r="D169" s="11">
        <v>45756</v>
      </c>
      <c r="F169" s="11">
        <f t="shared" si="7"/>
        <v>46486</v>
      </c>
      <c r="G169" s="2" t="str">
        <f t="shared" ca="1" si="6"/>
        <v>OK</v>
      </c>
      <c r="H169" s="15" t="s">
        <v>100</v>
      </c>
      <c r="I169" s="10" t="s">
        <v>101</v>
      </c>
      <c r="J169" s="12" t="s">
        <v>23</v>
      </c>
      <c r="K169" s="12" t="s">
        <v>17</v>
      </c>
      <c r="L169" s="10">
        <v>46204</v>
      </c>
      <c r="M169" s="15" t="s">
        <v>658</v>
      </c>
      <c r="N169" s="1" t="s">
        <v>659</v>
      </c>
    </row>
    <row r="170" spans="2:15">
      <c r="B170" s="8" t="s">
        <v>660</v>
      </c>
      <c r="C170" s="9">
        <v>44721</v>
      </c>
      <c r="D170" s="11">
        <v>44720</v>
      </c>
      <c r="E170" s="9">
        <v>45411</v>
      </c>
      <c r="F170" s="13">
        <f t="shared" si="7"/>
        <v>46141</v>
      </c>
      <c r="G170" s="16" t="str">
        <f t="shared" ca="1" si="6"/>
        <v>OK</v>
      </c>
      <c r="H170" s="10" t="s">
        <v>561</v>
      </c>
      <c r="I170" s="10" t="s">
        <v>562</v>
      </c>
      <c r="J170" s="10" t="s">
        <v>23</v>
      </c>
      <c r="K170" s="10" t="s">
        <v>17</v>
      </c>
      <c r="L170" s="10">
        <v>46240</v>
      </c>
      <c r="M170" s="10" t="s">
        <v>661</v>
      </c>
      <c r="N170" s="1" t="s">
        <v>662</v>
      </c>
    </row>
    <row r="171" spans="2:15">
      <c r="B171" s="8" t="s">
        <v>663</v>
      </c>
      <c r="C171" s="9">
        <v>44721</v>
      </c>
      <c r="D171" s="11">
        <v>44720</v>
      </c>
      <c r="E171" s="9">
        <v>45796</v>
      </c>
      <c r="F171" s="13">
        <f t="shared" si="7"/>
        <v>46526</v>
      </c>
      <c r="G171" s="16" t="str">
        <f t="shared" ca="1" si="6"/>
        <v>OK</v>
      </c>
      <c r="H171" s="10" t="s">
        <v>152</v>
      </c>
      <c r="I171" s="10" t="s">
        <v>153</v>
      </c>
      <c r="J171" s="10" t="str">
        <f>"Indianapolis"</f>
        <v>Indianapolis</v>
      </c>
      <c r="K171" s="10" t="str">
        <f>"IN"</f>
        <v>IN</v>
      </c>
      <c r="L171" s="10" t="str">
        <f>"46254"</f>
        <v>46254</v>
      </c>
      <c r="M171" s="10" t="s">
        <v>154</v>
      </c>
      <c r="N171" s="1" t="s">
        <v>664</v>
      </c>
    </row>
    <row r="172" spans="2:15">
      <c r="B172" s="8" t="s">
        <v>665</v>
      </c>
      <c r="C172" s="9">
        <v>45873</v>
      </c>
      <c r="D172" s="9">
        <v>45873</v>
      </c>
      <c r="F172" s="13">
        <f t="shared" si="7"/>
        <v>46603</v>
      </c>
      <c r="G172" s="16" t="str">
        <f t="shared" ca="1" si="6"/>
        <v>OK</v>
      </c>
      <c r="H172" s="10" t="s">
        <v>95</v>
      </c>
      <c r="I172" s="10" t="s">
        <v>96</v>
      </c>
      <c r="J172" s="10" t="s">
        <v>97</v>
      </c>
      <c r="K172" s="10" t="s">
        <v>17</v>
      </c>
      <c r="L172" s="10">
        <v>46808</v>
      </c>
      <c r="M172" s="10" t="s">
        <v>666</v>
      </c>
      <c r="N172" s="1" t="s">
        <v>667</v>
      </c>
    </row>
    <row r="173" spans="2:15">
      <c r="B173" s="8" t="s">
        <v>668</v>
      </c>
      <c r="C173" s="9">
        <v>44498</v>
      </c>
      <c r="D173" s="11">
        <v>44497</v>
      </c>
      <c r="E173" s="9">
        <v>44761</v>
      </c>
      <c r="F173" s="13">
        <f t="shared" si="7"/>
        <v>45492</v>
      </c>
      <c r="G173" s="16" t="str">
        <f t="shared" ca="1" si="6"/>
        <v>Expired</v>
      </c>
      <c r="H173" s="10" t="s">
        <v>669</v>
      </c>
      <c r="I173" s="10" t="s">
        <v>670</v>
      </c>
      <c r="J173" s="10" t="s">
        <v>23</v>
      </c>
      <c r="K173" s="10" t="s">
        <v>17</v>
      </c>
      <c r="L173" s="10">
        <v>46240</v>
      </c>
      <c r="M173" s="10" t="s">
        <v>671</v>
      </c>
      <c r="N173" s="1" t="s">
        <v>672</v>
      </c>
    </row>
    <row r="174" spans="2:15">
      <c r="B174" s="8" t="s">
        <v>673</v>
      </c>
      <c r="C174" s="9">
        <v>43727</v>
      </c>
      <c r="D174" s="11">
        <v>43726</v>
      </c>
      <c r="E174" s="9">
        <v>45922</v>
      </c>
      <c r="F174" s="13">
        <f t="shared" si="7"/>
        <v>46652</v>
      </c>
      <c r="G174" s="16" t="str">
        <f t="shared" ca="1" si="6"/>
        <v>OK</v>
      </c>
      <c r="H174" s="10" t="s">
        <v>674</v>
      </c>
      <c r="I174" s="10" t="s">
        <v>670</v>
      </c>
      <c r="J174" s="10" t="s">
        <v>23</v>
      </c>
      <c r="K174" s="10" t="s">
        <v>17</v>
      </c>
      <c r="L174" s="10">
        <v>46250</v>
      </c>
      <c r="M174" s="15" t="s">
        <v>675</v>
      </c>
      <c r="N174" s="1" t="s">
        <v>676</v>
      </c>
    </row>
    <row r="175" spans="2:15">
      <c r="B175" s="8" t="s">
        <v>677</v>
      </c>
      <c r="C175" s="9">
        <v>44498</v>
      </c>
      <c r="D175" s="11">
        <v>44497</v>
      </c>
      <c r="E175" s="9">
        <v>45434</v>
      </c>
      <c r="F175" s="13">
        <f t="shared" si="7"/>
        <v>46164</v>
      </c>
      <c r="G175" s="16" t="str">
        <f t="shared" ca="1" si="6"/>
        <v>OK</v>
      </c>
      <c r="H175" s="10" t="s">
        <v>196</v>
      </c>
      <c r="I175" s="10" t="s">
        <v>197</v>
      </c>
      <c r="J175" s="10" t="s">
        <v>23</v>
      </c>
      <c r="K175" s="10" t="s">
        <v>17</v>
      </c>
      <c r="L175" s="10">
        <v>46278</v>
      </c>
      <c r="M175" s="10" t="s">
        <v>198</v>
      </c>
      <c r="N175" s="1" t="s">
        <v>678</v>
      </c>
    </row>
    <row r="176" spans="2:15">
      <c r="B176" s="8" t="s">
        <v>679</v>
      </c>
      <c r="C176" s="13">
        <v>41444</v>
      </c>
      <c r="D176" s="13">
        <v>40045</v>
      </c>
      <c r="E176" s="14">
        <v>44581</v>
      </c>
      <c r="F176" s="13">
        <f t="shared" si="7"/>
        <v>45311</v>
      </c>
      <c r="G176" s="16" t="str">
        <f t="shared" ca="1" si="6"/>
        <v>Expired</v>
      </c>
      <c r="H176" s="10" t="s">
        <v>395</v>
      </c>
      <c r="I176" s="10" t="s">
        <v>396</v>
      </c>
      <c r="J176" s="10" t="str">
        <f>"South Bend"</f>
        <v>South Bend</v>
      </c>
      <c r="K176" s="10" t="str">
        <f>"IN"</f>
        <v>IN</v>
      </c>
      <c r="L176" s="10" t="str">
        <f>"46615"</f>
        <v>46615</v>
      </c>
      <c r="M176" s="10" t="s">
        <v>680</v>
      </c>
      <c r="N176" s="1" t="s">
        <v>681</v>
      </c>
      <c r="O176" s="15"/>
    </row>
    <row r="177" spans="2:15">
      <c r="B177" s="8" t="s">
        <v>682</v>
      </c>
      <c r="C177" s="9">
        <v>42916</v>
      </c>
      <c r="D177" s="11">
        <v>42915</v>
      </c>
      <c r="E177" s="9">
        <v>46049</v>
      </c>
      <c r="F177" s="13">
        <f t="shared" si="7"/>
        <v>46779</v>
      </c>
      <c r="G177" s="16" t="str">
        <f t="shared" ca="1" si="6"/>
        <v>OK</v>
      </c>
      <c r="H177" s="10" t="s">
        <v>683</v>
      </c>
      <c r="I177" s="10" t="s">
        <v>684</v>
      </c>
      <c r="J177" s="10" t="s">
        <v>685</v>
      </c>
      <c r="K177" s="10" t="s">
        <v>17</v>
      </c>
      <c r="L177" s="10">
        <v>46077</v>
      </c>
      <c r="M177" s="10" t="s">
        <v>686</v>
      </c>
      <c r="N177" s="1" t="s">
        <v>687</v>
      </c>
    </row>
    <row r="178" spans="2:15">
      <c r="B178" s="8" t="s">
        <v>688</v>
      </c>
      <c r="C178" s="24">
        <v>41320</v>
      </c>
      <c r="D178" s="11">
        <v>41319</v>
      </c>
      <c r="E178" s="9">
        <v>45775</v>
      </c>
      <c r="F178" s="13">
        <f t="shared" si="7"/>
        <v>46505</v>
      </c>
      <c r="G178" s="16" t="str">
        <f t="shared" ca="1" si="6"/>
        <v>OK</v>
      </c>
      <c r="H178" s="10" t="s">
        <v>164</v>
      </c>
      <c r="I178" s="10" t="s">
        <v>306</v>
      </c>
      <c r="J178" s="10" t="s">
        <v>48</v>
      </c>
      <c r="K178" s="10" t="s">
        <v>17</v>
      </c>
      <c r="L178" s="10">
        <v>47715</v>
      </c>
      <c r="M178" s="10" t="s">
        <v>689</v>
      </c>
      <c r="N178" s="1" t="s">
        <v>690</v>
      </c>
    </row>
    <row r="179" spans="2:15">
      <c r="B179" s="8" t="s">
        <v>691</v>
      </c>
      <c r="C179" s="14">
        <v>45036</v>
      </c>
      <c r="D179" s="11">
        <v>45036</v>
      </c>
      <c r="E179" s="9">
        <v>45678</v>
      </c>
      <c r="F179" s="13">
        <f t="shared" si="7"/>
        <v>46408</v>
      </c>
      <c r="G179" s="16" t="str">
        <f t="shared" ca="1" si="6"/>
        <v>OK</v>
      </c>
      <c r="H179" s="10" t="s">
        <v>692</v>
      </c>
      <c r="I179" s="10" t="s">
        <v>693</v>
      </c>
      <c r="J179" s="10" t="s">
        <v>69</v>
      </c>
      <c r="K179" s="10" t="s">
        <v>70</v>
      </c>
      <c r="L179" s="10">
        <v>45246</v>
      </c>
      <c r="M179" s="10" t="s">
        <v>694</v>
      </c>
      <c r="N179" s="1" t="s">
        <v>695</v>
      </c>
    </row>
    <row r="180" spans="2:15" ht="15">
      <c r="B180" s="8" t="s">
        <v>696</v>
      </c>
      <c r="C180" s="9">
        <v>43236</v>
      </c>
      <c r="D180" s="13">
        <v>41584</v>
      </c>
      <c r="E180" s="9">
        <v>45769</v>
      </c>
      <c r="F180" s="13">
        <f t="shared" si="7"/>
        <v>46499</v>
      </c>
      <c r="G180" s="16" t="str">
        <f t="shared" ca="1" si="6"/>
        <v>OK</v>
      </c>
      <c r="H180" s="10" t="s">
        <v>46</v>
      </c>
      <c r="I180" s="10" t="s">
        <v>697</v>
      </c>
      <c r="J180" s="10" t="s">
        <v>108</v>
      </c>
      <c r="K180" s="10" t="s">
        <v>77</v>
      </c>
      <c r="L180" s="10">
        <v>62220</v>
      </c>
      <c r="M180" s="10" t="s">
        <v>698</v>
      </c>
      <c r="N180" s="1" t="s">
        <v>699</v>
      </c>
      <c r="O180" s="19"/>
    </row>
    <row r="181" spans="2:15">
      <c r="B181" s="8" t="s">
        <v>700</v>
      </c>
      <c r="C181" s="9">
        <v>43727</v>
      </c>
      <c r="D181" s="11">
        <v>43726</v>
      </c>
      <c r="E181" s="9">
        <v>46003</v>
      </c>
      <c r="F181" s="13">
        <f t="shared" si="7"/>
        <v>46733</v>
      </c>
      <c r="G181" s="16" t="str">
        <f t="shared" ca="1" si="6"/>
        <v>OK</v>
      </c>
      <c r="H181" s="10" t="s">
        <v>164</v>
      </c>
      <c r="I181" s="10" t="s">
        <v>306</v>
      </c>
      <c r="J181" s="10" t="s">
        <v>48</v>
      </c>
      <c r="K181" s="10" t="s">
        <v>17</v>
      </c>
      <c r="L181" s="10">
        <v>47715</v>
      </c>
      <c r="M181" s="10" t="s">
        <v>593</v>
      </c>
      <c r="N181" s="1" t="s">
        <v>701</v>
      </c>
    </row>
    <row r="182" spans="2:15">
      <c r="B182" s="8" t="s">
        <v>702</v>
      </c>
      <c r="C182" s="9">
        <v>42668</v>
      </c>
      <c r="D182" s="11">
        <v>42667</v>
      </c>
      <c r="E182" s="9">
        <v>45888</v>
      </c>
      <c r="F182" s="13">
        <f t="shared" si="7"/>
        <v>46618</v>
      </c>
      <c r="G182" s="16" t="str">
        <f t="shared" ca="1" si="6"/>
        <v>OK</v>
      </c>
      <c r="H182" s="10" t="s">
        <v>132</v>
      </c>
      <c r="I182" s="10" t="s">
        <v>133</v>
      </c>
      <c r="J182" s="10" t="s">
        <v>134</v>
      </c>
      <c r="K182" s="10" t="s">
        <v>17</v>
      </c>
      <c r="L182" s="10">
        <v>47274</v>
      </c>
      <c r="M182" s="10" t="s">
        <v>703</v>
      </c>
      <c r="N182" s="1" t="s">
        <v>704</v>
      </c>
    </row>
    <row r="183" spans="2:15">
      <c r="B183" s="8" t="s">
        <v>705</v>
      </c>
      <c r="C183" s="9">
        <v>42916</v>
      </c>
      <c r="D183" s="11">
        <v>42915</v>
      </c>
      <c r="E183" s="9">
        <v>45411</v>
      </c>
      <c r="F183" s="13">
        <f t="shared" si="7"/>
        <v>46141</v>
      </c>
      <c r="G183" s="16" t="str">
        <f t="shared" ca="1" si="6"/>
        <v>OK</v>
      </c>
      <c r="H183" s="10" t="s">
        <v>201</v>
      </c>
      <c r="I183" s="10" t="s">
        <v>202</v>
      </c>
      <c r="J183" s="10" t="s">
        <v>203</v>
      </c>
      <c r="K183" s="10" t="s">
        <v>17</v>
      </c>
      <c r="L183" s="10">
        <v>46038</v>
      </c>
      <c r="M183" s="10" t="s">
        <v>706</v>
      </c>
      <c r="N183" s="1" t="s">
        <v>707</v>
      </c>
    </row>
    <row r="184" spans="2:15">
      <c r="B184" s="8" t="s">
        <v>708</v>
      </c>
      <c r="C184" s="13">
        <v>45589</v>
      </c>
      <c r="D184" s="13">
        <v>45588</v>
      </c>
      <c r="F184" s="13">
        <f t="shared" si="7"/>
        <v>46318</v>
      </c>
      <c r="G184" s="16" t="str">
        <f t="shared" ca="1" si="6"/>
        <v>OK</v>
      </c>
      <c r="H184" s="15" t="s">
        <v>709</v>
      </c>
      <c r="I184" s="15" t="s">
        <v>710</v>
      </c>
      <c r="J184" s="12" t="s">
        <v>711</v>
      </c>
      <c r="K184" s="12" t="s">
        <v>712</v>
      </c>
      <c r="L184" s="10">
        <v>37067</v>
      </c>
      <c r="M184" s="10" t="s">
        <v>713</v>
      </c>
      <c r="N184" s="1" t="s">
        <v>714</v>
      </c>
    </row>
    <row r="185" spans="2:15">
      <c r="B185" s="8" t="s">
        <v>715</v>
      </c>
      <c r="C185" s="9">
        <v>44133</v>
      </c>
      <c r="D185" s="11">
        <v>44132</v>
      </c>
      <c r="E185" s="9">
        <v>45243</v>
      </c>
      <c r="F185" s="13">
        <f t="shared" si="7"/>
        <v>45974</v>
      </c>
      <c r="G185" s="16" t="str">
        <f t="shared" ca="1" si="6"/>
        <v>Expired</v>
      </c>
      <c r="H185" s="10" t="s">
        <v>56</v>
      </c>
      <c r="I185" s="10" t="s">
        <v>57</v>
      </c>
      <c r="J185" s="10" t="s">
        <v>23</v>
      </c>
      <c r="K185" s="10" t="s">
        <v>17</v>
      </c>
      <c r="L185" s="10">
        <v>46204</v>
      </c>
      <c r="M185" s="10" t="s">
        <v>716</v>
      </c>
      <c r="N185" s="1" t="s">
        <v>717</v>
      </c>
    </row>
    <row r="186" spans="2:15">
      <c r="B186" s="8" t="s">
        <v>718</v>
      </c>
      <c r="C186" s="13">
        <v>41320</v>
      </c>
      <c r="D186" s="13">
        <v>39919</v>
      </c>
      <c r="E186" s="14">
        <v>44581</v>
      </c>
      <c r="F186" s="13">
        <f t="shared" si="7"/>
        <v>45311</v>
      </c>
      <c r="G186" s="16" t="str">
        <f t="shared" ca="1" si="6"/>
        <v>Expired</v>
      </c>
      <c r="H186" s="10" t="s">
        <v>124</v>
      </c>
      <c r="I186" s="10" t="s">
        <v>719</v>
      </c>
      <c r="J186" s="10" t="s">
        <v>23</v>
      </c>
      <c r="K186" s="10" t="s">
        <v>17</v>
      </c>
      <c r="L186" s="10">
        <v>46203</v>
      </c>
      <c r="M186" s="10" t="s">
        <v>720</v>
      </c>
      <c r="N186" s="1" t="s">
        <v>721</v>
      </c>
    </row>
    <row r="187" spans="2:15">
      <c r="B187" s="8" t="s">
        <v>722</v>
      </c>
      <c r="C187" s="9">
        <v>45953</v>
      </c>
      <c r="D187" s="11">
        <v>45952</v>
      </c>
      <c r="F187" s="11">
        <f t="shared" si="7"/>
        <v>46682</v>
      </c>
      <c r="G187" s="2" t="str">
        <f t="shared" ca="1" si="6"/>
        <v>OK</v>
      </c>
      <c r="H187" s="10" t="s">
        <v>723</v>
      </c>
      <c r="I187" s="10" t="s">
        <v>724</v>
      </c>
      <c r="J187" s="8" t="s">
        <v>397</v>
      </c>
      <c r="K187" s="8" t="s">
        <v>17</v>
      </c>
      <c r="L187" s="10">
        <v>46601</v>
      </c>
      <c r="N187" s="1" t="s">
        <v>725</v>
      </c>
    </row>
    <row r="188" spans="2:15">
      <c r="B188" s="8" t="s">
        <v>726</v>
      </c>
      <c r="C188" s="13">
        <v>41584</v>
      </c>
      <c r="D188" s="13">
        <v>41584</v>
      </c>
      <c r="E188" s="13">
        <v>44733</v>
      </c>
      <c r="F188" s="13">
        <f t="shared" si="7"/>
        <v>45464</v>
      </c>
      <c r="G188" s="16" t="str">
        <f t="shared" ca="1" si="6"/>
        <v>Expired</v>
      </c>
      <c r="H188" s="10" t="s">
        <v>727</v>
      </c>
      <c r="I188" s="10" t="s">
        <v>728</v>
      </c>
      <c r="J188" s="10" t="s">
        <v>729</v>
      </c>
      <c r="K188" s="10" t="str">
        <f>"IN"</f>
        <v>IN</v>
      </c>
      <c r="L188" s="10">
        <v>46143</v>
      </c>
      <c r="M188" s="10" t="s">
        <v>730</v>
      </c>
      <c r="N188" s="1" t="s">
        <v>731</v>
      </c>
    </row>
    <row r="189" spans="2:15">
      <c r="B189" s="8" t="s">
        <v>732</v>
      </c>
      <c r="C189" s="13">
        <v>40632</v>
      </c>
      <c r="D189" s="13">
        <v>39326</v>
      </c>
      <c r="E189" s="13">
        <v>45415</v>
      </c>
      <c r="F189" s="13">
        <f t="shared" si="7"/>
        <v>46145</v>
      </c>
      <c r="G189" s="16" t="str">
        <f t="shared" ca="1" si="6"/>
        <v>OK</v>
      </c>
      <c r="H189" s="10" t="s">
        <v>727</v>
      </c>
      <c r="I189" s="10" t="str">
        <f>"4668 Pearcrest Way"</f>
        <v>4668 Pearcrest Way</v>
      </c>
      <c r="J189" s="10" t="str">
        <f>"Greenwood"</f>
        <v>Greenwood</v>
      </c>
      <c r="K189" s="10" t="str">
        <f>"IN"</f>
        <v>IN</v>
      </c>
      <c r="L189" s="10" t="str">
        <f>"46143"</f>
        <v>46143</v>
      </c>
      <c r="M189" s="10" t="s">
        <v>733</v>
      </c>
      <c r="N189" s="1" t="s">
        <v>734</v>
      </c>
    </row>
    <row r="190" spans="2:15">
      <c r="B190" s="8" t="s">
        <v>735</v>
      </c>
      <c r="C190" s="13">
        <v>41922</v>
      </c>
      <c r="D190" s="13">
        <v>38954</v>
      </c>
      <c r="E190" s="14">
        <v>45455</v>
      </c>
      <c r="F190" s="13">
        <f t="shared" si="7"/>
        <v>46185</v>
      </c>
      <c r="G190" s="16" t="str">
        <f t="shared" ca="1" si="6"/>
        <v>OK</v>
      </c>
      <c r="H190" s="10" t="s">
        <v>736</v>
      </c>
      <c r="I190" s="10" t="s">
        <v>737</v>
      </c>
      <c r="J190" s="10" t="s">
        <v>76</v>
      </c>
      <c r="K190" s="10" t="s">
        <v>77</v>
      </c>
      <c r="L190" s="10">
        <v>60631</v>
      </c>
      <c r="M190" s="10" t="s">
        <v>738</v>
      </c>
      <c r="N190" s="1" t="s">
        <v>739</v>
      </c>
    </row>
    <row r="191" spans="2:15">
      <c r="B191" s="8" t="s">
        <v>740</v>
      </c>
      <c r="C191" s="13">
        <v>43236</v>
      </c>
      <c r="D191" s="13">
        <v>43235</v>
      </c>
      <c r="E191" s="9">
        <v>45443</v>
      </c>
      <c r="F191" s="13">
        <f t="shared" si="7"/>
        <v>46173</v>
      </c>
      <c r="G191" s="16" t="str">
        <f t="shared" ca="1" si="6"/>
        <v>OK</v>
      </c>
      <c r="H191" s="10" t="s">
        <v>561</v>
      </c>
      <c r="I191" s="10" t="s">
        <v>562</v>
      </c>
      <c r="J191" s="10" t="s">
        <v>23</v>
      </c>
      <c r="K191" s="10" t="s">
        <v>17</v>
      </c>
      <c r="L191" s="10">
        <v>46240</v>
      </c>
      <c r="M191" s="10" t="s">
        <v>741</v>
      </c>
      <c r="N191" s="1" t="s">
        <v>742</v>
      </c>
    </row>
    <row r="192" spans="2:15">
      <c r="B192" s="8" t="s">
        <v>743</v>
      </c>
      <c r="C192" s="14">
        <v>43601</v>
      </c>
      <c r="D192" s="13">
        <v>43600</v>
      </c>
      <c r="E192" s="14">
        <v>44986</v>
      </c>
      <c r="F192" s="13">
        <f t="shared" si="7"/>
        <v>45717</v>
      </c>
      <c r="G192" s="16" t="str">
        <f t="shared" ca="1" si="6"/>
        <v>Expired</v>
      </c>
      <c r="H192" s="10" t="s">
        <v>744</v>
      </c>
      <c r="I192" s="10" t="s">
        <v>745</v>
      </c>
      <c r="J192" s="10" t="s">
        <v>429</v>
      </c>
      <c r="K192" s="10" t="s">
        <v>17</v>
      </c>
      <c r="L192" s="10">
        <v>47201</v>
      </c>
      <c r="M192" s="10" t="s">
        <v>746</v>
      </c>
      <c r="N192" s="1" t="s">
        <v>747</v>
      </c>
    </row>
    <row r="193" spans="2:14">
      <c r="B193" s="8" t="s">
        <v>748</v>
      </c>
      <c r="C193" s="9">
        <v>44035</v>
      </c>
      <c r="D193" s="11">
        <v>44034</v>
      </c>
      <c r="E193" s="9">
        <v>44733</v>
      </c>
      <c r="F193" s="13">
        <f t="shared" si="7"/>
        <v>45464</v>
      </c>
      <c r="G193" s="16" t="str">
        <f t="shared" ca="1" si="6"/>
        <v>Expired</v>
      </c>
      <c r="H193" s="10" t="s">
        <v>114</v>
      </c>
      <c r="I193" s="10" t="s">
        <v>245</v>
      </c>
      <c r="J193" s="10" t="s">
        <v>23</v>
      </c>
      <c r="K193" s="10" t="s">
        <v>17</v>
      </c>
      <c r="L193" s="10">
        <v>46234</v>
      </c>
      <c r="M193" s="10" t="s">
        <v>749</v>
      </c>
      <c r="N193" s="1" t="s">
        <v>750</v>
      </c>
    </row>
    <row r="194" spans="2:14">
      <c r="B194" s="8" t="s">
        <v>751</v>
      </c>
      <c r="C194" s="13">
        <v>41320</v>
      </c>
      <c r="D194" s="13">
        <v>41320</v>
      </c>
      <c r="E194" s="14">
        <v>45775</v>
      </c>
      <c r="F194" s="13">
        <f t="shared" si="7"/>
        <v>46505</v>
      </c>
      <c r="G194" s="16" t="str">
        <f t="shared" ref="G194:G257" ca="1" si="8">IF(B194="","",IF(F194&lt;TODAY(),"Expired","OK"))</f>
        <v>OK</v>
      </c>
      <c r="H194" s="10" t="s">
        <v>501</v>
      </c>
      <c r="I194" s="10" t="s">
        <v>502</v>
      </c>
      <c r="J194" s="10" t="s">
        <v>23</v>
      </c>
      <c r="K194" s="10" t="s">
        <v>391</v>
      </c>
      <c r="L194" s="10">
        <v>46204</v>
      </c>
      <c r="M194" s="10" t="s">
        <v>503</v>
      </c>
      <c r="N194" s="1" t="s">
        <v>752</v>
      </c>
    </row>
    <row r="195" spans="2:14">
      <c r="B195" s="8" t="s">
        <v>753</v>
      </c>
      <c r="C195" s="14">
        <v>45036</v>
      </c>
      <c r="D195" s="11">
        <v>45036</v>
      </c>
      <c r="E195" s="9">
        <v>45769</v>
      </c>
      <c r="F195" s="13">
        <f t="shared" si="7"/>
        <v>46499</v>
      </c>
      <c r="G195" s="16" t="str">
        <f t="shared" ca="1" si="8"/>
        <v>OK</v>
      </c>
      <c r="H195" s="10" t="s">
        <v>124</v>
      </c>
      <c r="J195" s="10"/>
      <c r="K195" s="10"/>
      <c r="N195" s="1" t="s">
        <v>754</v>
      </c>
    </row>
    <row r="196" spans="2:14">
      <c r="B196" s="8" t="s">
        <v>755</v>
      </c>
      <c r="C196" s="9">
        <v>45757</v>
      </c>
      <c r="D196" s="11">
        <v>45756</v>
      </c>
      <c r="F196" s="11">
        <f t="shared" si="7"/>
        <v>46486</v>
      </c>
      <c r="G196" s="2" t="str">
        <f t="shared" ca="1" si="8"/>
        <v>OK</v>
      </c>
      <c r="H196" s="10" t="s">
        <v>756</v>
      </c>
      <c r="I196" s="10" t="s">
        <v>757</v>
      </c>
      <c r="J196" s="12" t="s">
        <v>23</v>
      </c>
      <c r="K196" s="12" t="s">
        <v>17</v>
      </c>
      <c r="L196" s="10">
        <v>46219</v>
      </c>
      <c r="N196" s="1" t="s">
        <v>758</v>
      </c>
    </row>
    <row r="197" spans="2:14">
      <c r="B197" s="8" t="s">
        <v>759</v>
      </c>
      <c r="C197" s="9">
        <v>44498</v>
      </c>
      <c r="D197" s="11">
        <v>44497</v>
      </c>
      <c r="E197" s="9">
        <v>45755</v>
      </c>
      <c r="F197" s="13">
        <f t="shared" si="7"/>
        <v>46485</v>
      </c>
      <c r="G197" s="16" t="str">
        <f t="shared" ca="1" si="8"/>
        <v>OK</v>
      </c>
      <c r="H197" s="10" t="s">
        <v>124</v>
      </c>
      <c r="I197" s="10" t="s">
        <v>760</v>
      </c>
      <c r="J197" s="10" t="s">
        <v>23</v>
      </c>
      <c r="K197" s="10" t="s">
        <v>391</v>
      </c>
      <c r="L197" s="10">
        <v>46203</v>
      </c>
      <c r="M197" s="10" t="s">
        <v>720</v>
      </c>
      <c r="N197" s="1" t="s">
        <v>761</v>
      </c>
    </row>
    <row r="198" spans="2:14">
      <c r="B198" s="8" t="s">
        <v>762</v>
      </c>
      <c r="C198" s="9">
        <v>45757</v>
      </c>
      <c r="D198" s="11">
        <v>45756</v>
      </c>
      <c r="F198" s="11">
        <f t="shared" si="7"/>
        <v>46486</v>
      </c>
      <c r="G198" s="2" t="str">
        <f t="shared" ca="1" si="8"/>
        <v>OK</v>
      </c>
      <c r="H198" s="10" t="s">
        <v>763</v>
      </c>
      <c r="I198" s="10" t="s">
        <v>764</v>
      </c>
      <c r="J198" s="8" t="s">
        <v>97</v>
      </c>
      <c r="K198" s="8" t="s">
        <v>17</v>
      </c>
      <c r="L198" s="10">
        <v>46808</v>
      </c>
      <c r="N198" s="1" t="s">
        <v>765</v>
      </c>
    </row>
    <row r="199" spans="2:14">
      <c r="B199" s="8" t="s">
        <v>766</v>
      </c>
      <c r="C199" s="9">
        <v>44861</v>
      </c>
      <c r="D199" s="11">
        <v>44860</v>
      </c>
      <c r="F199" s="13">
        <f t="shared" si="7"/>
        <v>45591</v>
      </c>
      <c r="G199" s="16" t="str">
        <f t="shared" ca="1" si="8"/>
        <v>Expired</v>
      </c>
      <c r="H199" s="10" t="s">
        <v>767</v>
      </c>
      <c r="I199" s="10" t="s">
        <v>768</v>
      </c>
      <c r="J199" s="10" t="s">
        <v>769</v>
      </c>
      <c r="K199" s="10" t="s">
        <v>17</v>
      </c>
      <c r="L199" s="10">
        <v>47305</v>
      </c>
      <c r="N199" s="1" t="s">
        <v>770</v>
      </c>
    </row>
    <row r="200" spans="2:14">
      <c r="B200" s="8" t="s">
        <v>771</v>
      </c>
      <c r="C200" s="9">
        <v>41922</v>
      </c>
      <c r="D200" s="9">
        <v>41921</v>
      </c>
      <c r="E200" s="9">
        <v>44856</v>
      </c>
      <c r="F200" s="13">
        <f t="shared" si="7"/>
        <v>45587</v>
      </c>
      <c r="G200" s="16" t="str">
        <f t="shared" ca="1" si="8"/>
        <v>Expired</v>
      </c>
      <c r="H200" s="10" t="s">
        <v>772</v>
      </c>
      <c r="I200" s="10" t="s">
        <v>773</v>
      </c>
      <c r="J200" s="10" t="s">
        <v>774</v>
      </c>
      <c r="K200" s="10" t="s">
        <v>775</v>
      </c>
      <c r="L200" s="10">
        <v>63102</v>
      </c>
      <c r="N200" s="1" t="s">
        <v>776</v>
      </c>
    </row>
    <row r="201" spans="2:14">
      <c r="B201" s="8" t="s">
        <v>777</v>
      </c>
      <c r="C201" s="9">
        <v>44498</v>
      </c>
      <c r="D201" s="11">
        <v>44497</v>
      </c>
      <c r="E201" s="9">
        <v>45769</v>
      </c>
      <c r="F201" s="13">
        <f t="shared" si="7"/>
        <v>46499</v>
      </c>
      <c r="G201" s="16" t="str">
        <f t="shared" ca="1" si="8"/>
        <v>OK</v>
      </c>
      <c r="H201" s="10" t="s">
        <v>201</v>
      </c>
      <c r="I201" s="10" t="s">
        <v>202</v>
      </c>
      <c r="J201" s="10" t="s">
        <v>203</v>
      </c>
      <c r="K201" s="10" t="s">
        <v>17</v>
      </c>
      <c r="L201" s="10">
        <v>46038</v>
      </c>
      <c r="M201" s="10" t="s">
        <v>778</v>
      </c>
      <c r="N201" s="1" t="s">
        <v>779</v>
      </c>
    </row>
    <row r="202" spans="2:14">
      <c r="B202" s="8" t="s">
        <v>780</v>
      </c>
      <c r="C202" s="9">
        <v>44133</v>
      </c>
      <c r="D202" s="11">
        <v>44132</v>
      </c>
      <c r="E202" s="9">
        <v>44895</v>
      </c>
      <c r="F202" s="13">
        <f t="shared" si="7"/>
        <v>45626</v>
      </c>
      <c r="G202" s="16" t="str">
        <f t="shared" ca="1" si="8"/>
        <v>Expired</v>
      </c>
      <c r="H202" s="10" t="s">
        <v>781</v>
      </c>
      <c r="I202" s="10" t="s">
        <v>782</v>
      </c>
      <c r="J202" s="10" t="s">
        <v>783</v>
      </c>
      <c r="K202" s="10" t="s">
        <v>92</v>
      </c>
      <c r="L202" s="10">
        <v>40601</v>
      </c>
      <c r="N202" s="1" t="s">
        <v>784</v>
      </c>
    </row>
    <row r="203" spans="2:14">
      <c r="B203" s="8" t="s">
        <v>785</v>
      </c>
      <c r="C203" s="9">
        <v>44721</v>
      </c>
      <c r="D203" s="11">
        <v>44720</v>
      </c>
      <c r="E203" s="9">
        <v>45244</v>
      </c>
      <c r="F203" s="13">
        <f t="shared" si="7"/>
        <v>45975</v>
      </c>
      <c r="G203" s="16" t="str">
        <f t="shared" ca="1" si="8"/>
        <v>Expired</v>
      </c>
      <c r="H203" s="10" t="s">
        <v>21</v>
      </c>
      <c r="I203" s="10" t="s">
        <v>22</v>
      </c>
      <c r="J203" s="10" t="s">
        <v>23</v>
      </c>
      <c r="K203" s="10" t="s">
        <v>17</v>
      </c>
      <c r="L203" s="10">
        <v>46204</v>
      </c>
      <c r="N203" s="1" t="s">
        <v>786</v>
      </c>
    </row>
    <row r="204" spans="2:14">
      <c r="B204" s="8" t="s">
        <v>787</v>
      </c>
      <c r="C204" s="13">
        <v>41320</v>
      </c>
      <c r="D204" s="13">
        <v>41319</v>
      </c>
      <c r="E204" s="14">
        <v>45440</v>
      </c>
      <c r="F204" s="13">
        <f t="shared" si="7"/>
        <v>46170</v>
      </c>
      <c r="G204" s="16" t="str">
        <f t="shared" ca="1" si="8"/>
        <v>OK</v>
      </c>
      <c r="H204" s="10" t="s">
        <v>14</v>
      </c>
      <c r="I204" s="10" t="s">
        <v>788</v>
      </c>
      <c r="J204" s="10" t="s">
        <v>16</v>
      </c>
      <c r="K204" s="10" t="s">
        <v>17</v>
      </c>
      <c r="L204" s="10">
        <v>46140</v>
      </c>
      <c r="M204" s="10" t="s">
        <v>18</v>
      </c>
      <c r="N204" s="1" t="s">
        <v>789</v>
      </c>
    </row>
    <row r="205" spans="2:14">
      <c r="B205" s="8" t="s">
        <v>790</v>
      </c>
      <c r="C205" s="9">
        <v>45036</v>
      </c>
      <c r="D205" s="11">
        <v>45036</v>
      </c>
      <c r="E205" s="9">
        <v>45835</v>
      </c>
      <c r="F205" s="13">
        <f t="shared" si="7"/>
        <v>46565</v>
      </c>
      <c r="G205" s="16" t="str">
        <f t="shared" ca="1" si="8"/>
        <v>OK</v>
      </c>
      <c r="H205" s="10" t="s">
        <v>617</v>
      </c>
      <c r="I205" s="10" t="s">
        <v>618</v>
      </c>
      <c r="J205" s="10" t="str">
        <f>"Indianapolis"</f>
        <v>Indianapolis</v>
      </c>
      <c r="K205" s="10" t="str">
        <f>"IN"</f>
        <v>IN</v>
      </c>
      <c r="L205" s="10">
        <v>46204</v>
      </c>
      <c r="N205" s="1" t="s">
        <v>791</v>
      </c>
    </row>
    <row r="206" spans="2:14">
      <c r="B206" s="8" t="s">
        <v>792</v>
      </c>
      <c r="C206" s="13">
        <v>42486</v>
      </c>
      <c r="D206" s="13">
        <v>42485</v>
      </c>
      <c r="E206" s="14">
        <v>44581</v>
      </c>
      <c r="F206" s="13">
        <f t="shared" si="7"/>
        <v>45311</v>
      </c>
      <c r="G206" s="16" t="str">
        <f t="shared" ca="1" si="8"/>
        <v>Expired</v>
      </c>
      <c r="J206" s="10"/>
      <c r="K206" s="10"/>
    </row>
    <row r="207" spans="2:14">
      <c r="B207" s="8" t="s">
        <v>793</v>
      </c>
      <c r="C207" s="9">
        <v>44721</v>
      </c>
      <c r="D207" s="11">
        <v>44720</v>
      </c>
      <c r="E207" s="9">
        <v>46072</v>
      </c>
      <c r="F207" s="13">
        <f t="shared" si="7"/>
        <v>46802</v>
      </c>
      <c r="G207" s="16" t="str">
        <f t="shared" ca="1" si="8"/>
        <v>OK</v>
      </c>
      <c r="H207" s="10" t="s">
        <v>164</v>
      </c>
      <c r="I207" s="10" t="s">
        <v>794</v>
      </c>
      <c r="J207" s="10" t="s">
        <v>97</v>
      </c>
      <c r="K207" s="10" t="s">
        <v>17</v>
      </c>
      <c r="L207" s="10">
        <v>46802</v>
      </c>
      <c r="M207" s="10" t="s">
        <v>795</v>
      </c>
      <c r="N207" s="1" t="s">
        <v>796</v>
      </c>
    </row>
    <row r="208" spans="2:14">
      <c r="B208" s="8" t="s">
        <v>797</v>
      </c>
      <c r="C208" s="13">
        <v>39153</v>
      </c>
      <c r="D208" s="13">
        <v>37511</v>
      </c>
      <c r="E208" s="13">
        <v>45921</v>
      </c>
      <c r="F208" s="13">
        <f t="shared" si="7"/>
        <v>46651</v>
      </c>
      <c r="G208" s="16" t="str">
        <f t="shared" ca="1" si="8"/>
        <v>OK</v>
      </c>
      <c r="H208" s="10" t="s">
        <v>100</v>
      </c>
      <c r="I208" s="10" t="s">
        <v>101</v>
      </c>
      <c r="J208" s="10" t="s">
        <v>23</v>
      </c>
      <c r="K208" s="10" t="s">
        <v>17</v>
      </c>
      <c r="L208" s="10">
        <v>46204</v>
      </c>
      <c r="M208" s="10" t="s">
        <v>798</v>
      </c>
      <c r="N208" s="1" t="s">
        <v>799</v>
      </c>
    </row>
    <row r="209" spans="2:14">
      <c r="B209" s="8" t="s">
        <v>800</v>
      </c>
      <c r="C209" s="13">
        <v>41141</v>
      </c>
      <c r="D209" s="13">
        <v>39681</v>
      </c>
      <c r="E209" s="9">
        <v>45359</v>
      </c>
      <c r="F209" s="13">
        <f t="shared" si="7"/>
        <v>46089</v>
      </c>
      <c r="G209" s="16" t="str">
        <f t="shared" ca="1" si="8"/>
        <v>OK</v>
      </c>
      <c r="H209" s="10" t="s">
        <v>40</v>
      </c>
      <c r="I209" s="10" t="s">
        <v>41</v>
      </c>
      <c r="J209" s="10" t="s">
        <v>42</v>
      </c>
      <c r="K209" s="10" t="s">
        <v>17</v>
      </c>
      <c r="L209" s="10">
        <v>47933</v>
      </c>
      <c r="M209" s="10" t="s">
        <v>801</v>
      </c>
      <c r="N209" s="1" t="s">
        <v>802</v>
      </c>
    </row>
    <row r="210" spans="2:14">
      <c r="B210" s="8" t="s">
        <v>803</v>
      </c>
      <c r="C210" s="9">
        <v>45226</v>
      </c>
      <c r="D210" s="11">
        <v>45226</v>
      </c>
      <c r="F210" s="11">
        <f t="shared" si="7"/>
        <v>45957</v>
      </c>
      <c r="G210" s="2" t="str">
        <f t="shared" ca="1" si="8"/>
        <v>Expired</v>
      </c>
      <c r="H210" s="10" t="s">
        <v>804</v>
      </c>
      <c r="I210" s="10" t="s">
        <v>670</v>
      </c>
      <c r="J210" s="10" t="s">
        <v>23</v>
      </c>
      <c r="K210" s="10" t="s">
        <v>17</v>
      </c>
      <c r="L210" s="10">
        <v>46250</v>
      </c>
      <c r="N210" s="1" t="s">
        <v>805</v>
      </c>
    </row>
    <row r="211" spans="2:14">
      <c r="B211" s="8" t="s">
        <v>806</v>
      </c>
      <c r="C211" s="11">
        <v>45226</v>
      </c>
      <c r="D211" s="11">
        <v>45226</v>
      </c>
      <c r="E211" s="9">
        <v>45966</v>
      </c>
      <c r="F211" s="11">
        <f t="shared" si="7"/>
        <v>46696</v>
      </c>
      <c r="G211" s="2" t="str">
        <f t="shared" ca="1" si="8"/>
        <v>OK</v>
      </c>
      <c r="H211" s="10" t="s">
        <v>95</v>
      </c>
      <c r="I211" s="10" t="s">
        <v>96</v>
      </c>
      <c r="J211" s="10" t="s">
        <v>97</v>
      </c>
      <c r="K211" s="10" t="s">
        <v>17</v>
      </c>
      <c r="L211" s="10">
        <v>46808</v>
      </c>
      <c r="M211" s="10" t="s">
        <v>807</v>
      </c>
      <c r="N211" s="1" t="s">
        <v>808</v>
      </c>
    </row>
    <row r="212" spans="2:14">
      <c r="B212" s="8" t="s">
        <v>809</v>
      </c>
      <c r="C212" s="13">
        <v>45589</v>
      </c>
      <c r="D212" s="13">
        <v>45588</v>
      </c>
      <c r="F212" s="13">
        <f t="shared" si="7"/>
        <v>46318</v>
      </c>
      <c r="G212" s="16" t="str">
        <f t="shared" ca="1" si="8"/>
        <v>OK</v>
      </c>
      <c r="H212" s="28" t="s">
        <v>100</v>
      </c>
      <c r="I212" s="15" t="s">
        <v>101</v>
      </c>
      <c r="J212" s="12" t="s">
        <v>23</v>
      </c>
      <c r="K212" s="12" t="s">
        <v>17</v>
      </c>
      <c r="L212" s="10">
        <v>46204</v>
      </c>
      <c r="N212" s="1" t="s">
        <v>810</v>
      </c>
    </row>
    <row r="213" spans="2:14">
      <c r="B213" s="8" t="s">
        <v>811</v>
      </c>
      <c r="C213" s="11">
        <v>42579</v>
      </c>
      <c r="D213" s="11">
        <v>42579</v>
      </c>
      <c r="E213" s="9">
        <v>45420</v>
      </c>
      <c r="F213" s="13">
        <f t="shared" si="7"/>
        <v>46150</v>
      </c>
      <c r="G213" s="16" t="str">
        <f t="shared" ca="1" si="8"/>
        <v>OK</v>
      </c>
      <c r="H213" s="10" t="s">
        <v>683</v>
      </c>
      <c r="I213" s="10" t="s">
        <v>684</v>
      </c>
      <c r="J213" s="10" t="s">
        <v>685</v>
      </c>
      <c r="K213" s="10" t="s">
        <v>17</v>
      </c>
      <c r="L213" s="10">
        <v>46077</v>
      </c>
      <c r="N213" s="1" t="s">
        <v>812</v>
      </c>
    </row>
    <row r="214" spans="2:14">
      <c r="B214" s="8" t="s">
        <v>813</v>
      </c>
      <c r="C214" s="14">
        <v>45407</v>
      </c>
      <c r="D214" s="13">
        <v>45406</v>
      </c>
      <c r="E214" s="14"/>
      <c r="F214" s="13">
        <f t="shared" si="7"/>
        <v>46136</v>
      </c>
      <c r="G214" s="16" t="str">
        <f t="shared" ca="1" si="8"/>
        <v>OK</v>
      </c>
      <c r="H214" s="10" t="s">
        <v>814</v>
      </c>
      <c r="I214" s="10" t="s">
        <v>815</v>
      </c>
      <c r="J214" s="10" t="s">
        <v>816</v>
      </c>
      <c r="K214" s="10" t="s">
        <v>77</v>
      </c>
      <c r="L214" s="10">
        <v>60423</v>
      </c>
      <c r="N214" s="1" t="s">
        <v>817</v>
      </c>
    </row>
    <row r="215" spans="2:14">
      <c r="B215" s="8" t="s">
        <v>818</v>
      </c>
      <c r="C215" s="13">
        <v>44034</v>
      </c>
      <c r="D215" s="13">
        <v>44034</v>
      </c>
      <c r="E215" s="14">
        <v>45565</v>
      </c>
      <c r="F215" s="13">
        <f t="shared" si="7"/>
        <v>46295</v>
      </c>
      <c r="G215" s="16" t="str">
        <f t="shared" ca="1" si="8"/>
        <v>OK</v>
      </c>
      <c r="H215" s="10" t="s">
        <v>40</v>
      </c>
      <c r="I215" s="10" t="s">
        <v>144</v>
      </c>
      <c r="J215" s="10" t="s">
        <v>42</v>
      </c>
      <c r="K215" s="10" t="s">
        <v>17</v>
      </c>
      <c r="L215" s="10">
        <v>47933</v>
      </c>
      <c r="N215" s="1" t="s">
        <v>819</v>
      </c>
    </row>
    <row r="216" spans="2:14">
      <c r="B216" s="8" t="s">
        <v>820</v>
      </c>
      <c r="C216" s="9">
        <v>45226</v>
      </c>
      <c r="D216" s="9">
        <v>45226</v>
      </c>
      <c r="E216" s="9">
        <v>45951</v>
      </c>
      <c r="F216" s="11">
        <f t="shared" si="7"/>
        <v>46681</v>
      </c>
      <c r="G216" s="2" t="str">
        <f t="shared" ca="1" si="8"/>
        <v>OK</v>
      </c>
      <c r="H216" s="10" t="s">
        <v>27</v>
      </c>
      <c r="I216" s="10" t="s">
        <v>821</v>
      </c>
      <c r="J216" s="10" t="s">
        <v>203</v>
      </c>
      <c r="K216" s="10" t="s">
        <v>17</v>
      </c>
      <c r="L216" s="10">
        <v>46038</v>
      </c>
      <c r="N216" s="1" t="s">
        <v>822</v>
      </c>
    </row>
    <row r="217" spans="2:14">
      <c r="B217" s="8" t="s">
        <v>823</v>
      </c>
      <c r="C217" s="14">
        <v>42916</v>
      </c>
      <c r="D217" s="13">
        <v>42915</v>
      </c>
      <c r="E217" s="14">
        <v>45469</v>
      </c>
      <c r="F217" s="13">
        <f t="shared" si="7"/>
        <v>46199</v>
      </c>
      <c r="G217" s="16" t="str">
        <f t="shared" ca="1" si="8"/>
        <v>OK</v>
      </c>
      <c r="H217" s="10" t="s">
        <v>824</v>
      </c>
      <c r="I217" s="10" t="s">
        <v>825</v>
      </c>
      <c r="J217" s="10" t="s">
        <v>97</v>
      </c>
      <c r="K217" s="10" t="s">
        <v>17</v>
      </c>
      <c r="L217" s="10">
        <v>46802</v>
      </c>
      <c r="M217" s="10" t="s">
        <v>826</v>
      </c>
      <c r="N217" s="1" t="s">
        <v>827</v>
      </c>
    </row>
    <row r="218" spans="2:14">
      <c r="B218" s="8" t="s">
        <v>828</v>
      </c>
      <c r="C218" s="9">
        <v>44721</v>
      </c>
      <c r="D218" s="11">
        <v>44720</v>
      </c>
      <c r="E218" s="9">
        <v>46076</v>
      </c>
      <c r="F218" s="13">
        <f t="shared" si="7"/>
        <v>46806</v>
      </c>
      <c r="G218" s="16" t="str">
        <f t="shared" ca="1" si="8"/>
        <v>OK</v>
      </c>
      <c r="H218" s="10" t="s">
        <v>256</v>
      </c>
      <c r="I218" s="10" t="s">
        <v>257</v>
      </c>
      <c r="J218" s="10" t="s">
        <v>23</v>
      </c>
      <c r="K218" s="10" t="s">
        <v>17</v>
      </c>
      <c r="L218" s="10">
        <v>46204</v>
      </c>
      <c r="N218" s="1" t="s">
        <v>829</v>
      </c>
    </row>
    <row r="219" spans="2:14">
      <c r="B219" s="8" t="s">
        <v>830</v>
      </c>
      <c r="C219" s="13">
        <v>41444</v>
      </c>
      <c r="D219" s="13">
        <v>37511</v>
      </c>
      <c r="E219" s="9">
        <v>45124</v>
      </c>
      <c r="F219" s="13">
        <f t="shared" si="7"/>
        <v>45855</v>
      </c>
      <c r="G219" s="16" t="str">
        <f t="shared" ca="1" si="8"/>
        <v>Expired</v>
      </c>
      <c r="H219" s="15" t="s">
        <v>256</v>
      </c>
      <c r="J219" s="10"/>
      <c r="K219" s="10"/>
      <c r="N219" s="1" t="s">
        <v>831</v>
      </c>
    </row>
    <row r="220" spans="2:14">
      <c r="B220" s="8" t="s">
        <v>832</v>
      </c>
      <c r="C220" s="9">
        <v>44498</v>
      </c>
      <c r="D220" s="11">
        <v>44497</v>
      </c>
      <c r="E220" s="9">
        <v>45237</v>
      </c>
      <c r="F220" s="13">
        <f t="shared" si="7"/>
        <v>45968</v>
      </c>
      <c r="G220" s="16" t="str">
        <f t="shared" ca="1" si="8"/>
        <v>Expired</v>
      </c>
      <c r="H220" s="10" t="s">
        <v>256</v>
      </c>
      <c r="I220" s="10" t="s">
        <v>632</v>
      </c>
      <c r="J220" s="10" t="s">
        <v>23</v>
      </c>
      <c r="K220" s="10" t="s">
        <v>17</v>
      </c>
      <c r="L220" s="10">
        <v>46204</v>
      </c>
      <c r="N220" s="1" t="s">
        <v>833</v>
      </c>
    </row>
    <row r="221" spans="2:14">
      <c r="B221" s="8" t="s">
        <v>834</v>
      </c>
      <c r="C221" s="11">
        <v>45036</v>
      </c>
      <c r="D221" s="11">
        <v>45036</v>
      </c>
      <c r="F221" s="13">
        <f t="shared" ref="F221:F284" si="9">IF(B221="","",IF(E221="",DATE(YEAR(D221)+2,MONTH(D221),DAY(D221)),DATE(YEAR(E221)+2,MONTH(E221),DAY(E221))))</f>
        <v>45767</v>
      </c>
      <c r="G221" s="16" t="str">
        <f t="shared" ca="1" si="8"/>
        <v>Expired</v>
      </c>
      <c r="H221" s="10" t="s">
        <v>211</v>
      </c>
      <c r="J221" s="10"/>
      <c r="K221" s="10"/>
      <c r="N221" s="1" t="s">
        <v>835</v>
      </c>
    </row>
    <row r="222" spans="2:14">
      <c r="B222" s="8" t="s">
        <v>836</v>
      </c>
      <c r="C222" s="23">
        <v>37832</v>
      </c>
      <c r="D222" s="11">
        <v>41319</v>
      </c>
      <c r="E222" s="9">
        <v>45961</v>
      </c>
      <c r="F222" s="13">
        <f t="shared" si="9"/>
        <v>46691</v>
      </c>
      <c r="G222" s="16" t="str">
        <f t="shared" ca="1" si="8"/>
        <v>OK</v>
      </c>
      <c r="H222" s="10" t="s">
        <v>164</v>
      </c>
      <c r="I222" s="10" t="s">
        <v>837</v>
      </c>
      <c r="J222" s="10" t="s">
        <v>838</v>
      </c>
      <c r="K222" s="10" t="s">
        <v>17</v>
      </c>
      <c r="L222" s="10">
        <v>47923</v>
      </c>
      <c r="M222" s="10" t="s">
        <v>839</v>
      </c>
      <c r="N222" s="1" t="s">
        <v>840</v>
      </c>
    </row>
    <row r="223" spans="2:14">
      <c r="B223" s="8" t="s">
        <v>841</v>
      </c>
      <c r="C223" s="11">
        <v>43235</v>
      </c>
      <c r="D223" s="11">
        <v>43235</v>
      </c>
      <c r="E223" s="13">
        <v>45412</v>
      </c>
      <c r="F223" s="13">
        <f t="shared" si="9"/>
        <v>46142</v>
      </c>
      <c r="G223" s="16" t="str">
        <f t="shared" ca="1" si="8"/>
        <v>OK</v>
      </c>
      <c r="H223" s="10" t="s">
        <v>34</v>
      </c>
      <c r="I223" s="10" t="s">
        <v>842</v>
      </c>
      <c r="J223" s="10" t="s">
        <v>36</v>
      </c>
      <c r="K223" s="10" t="s">
        <v>391</v>
      </c>
      <c r="L223" s="10">
        <v>46350</v>
      </c>
      <c r="M223" s="10" t="s">
        <v>843</v>
      </c>
      <c r="N223" s="1" t="s">
        <v>844</v>
      </c>
    </row>
    <row r="224" spans="2:14">
      <c r="B224" s="8" t="s">
        <v>845</v>
      </c>
      <c r="C224" s="11">
        <v>44720</v>
      </c>
      <c r="D224" s="11">
        <v>44720</v>
      </c>
      <c r="F224" s="13">
        <f t="shared" si="9"/>
        <v>45451</v>
      </c>
      <c r="G224" s="16" t="str">
        <f t="shared" ca="1" si="8"/>
        <v>Expired</v>
      </c>
      <c r="H224" s="10" t="s">
        <v>602</v>
      </c>
      <c r="I224" s="10" t="s">
        <v>846</v>
      </c>
      <c r="J224" s="10" t="s">
        <v>23</v>
      </c>
      <c r="K224" s="10" t="s">
        <v>17</v>
      </c>
      <c r="L224" s="10">
        <v>46256</v>
      </c>
      <c r="N224" s="1" t="s">
        <v>847</v>
      </c>
    </row>
    <row r="225" spans="2:14">
      <c r="B225" s="8" t="s">
        <v>848</v>
      </c>
      <c r="C225" s="9">
        <v>45757</v>
      </c>
      <c r="D225" s="11">
        <v>45756</v>
      </c>
      <c r="F225" s="11">
        <f t="shared" si="9"/>
        <v>46486</v>
      </c>
      <c r="G225" s="2" t="str">
        <f t="shared" ca="1" si="8"/>
        <v>OK</v>
      </c>
      <c r="H225" s="15" t="s">
        <v>294</v>
      </c>
      <c r="I225" s="15" t="s">
        <v>849</v>
      </c>
      <c r="J225" s="12" t="s">
        <v>23</v>
      </c>
      <c r="K225" s="12" t="s">
        <v>17</v>
      </c>
      <c r="L225" s="10">
        <v>46202</v>
      </c>
      <c r="N225" s="1" t="s">
        <v>850</v>
      </c>
    </row>
    <row r="226" spans="2:14">
      <c r="B226" s="8" t="s">
        <v>851</v>
      </c>
      <c r="C226" s="14">
        <v>45407</v>
      </c>
      <c r="D226" s="13">
        <v>45406</v>
      </c>
      <c r="E226" s="14"/>
      <c r="F226" s="13">
        <f t="shared" si="9"/>
        <v>46136</v>
      </c>
      <c r="G226" s="16" t="str">
        <f t="shared" ca="1" si="8"/>
        <v>OK</v>
      </c>
      <c r="H226" s="10" t="s">
        <v>95</v>
      </c>
      <c r="I226" s="10" t="s">
        <v>96</v>
      </c>
      <c r="J226" s="10" t="s">
        <v>97</v>
      </c>
      <c r="K226" s="10" t="s">
        <v>17</v>
      </c>
      <c r="L226" s="10">
        <v>46808</v>
      </c>
      <c r="M226" s="10" t="s">
        <v>852</v>
      </c>
      <c r="N226" s="1" t="s">
        <v>853</v>
      </c>
    </row>
    <row r="227" spans="2:14">
      <c r="B227" s="8" t="s">
        <v>854</v>
      </c>
      <c r="C227" s="9">
        <v>45226</v>
      </c>
      <c r="D227" s="11">
        <v>44860</v>
      </c>
      <c r="E227" s="9">
        <v>45947</v>
      </c>
      <c r="F227" s="13">
        <f t="shared" si="9"/>
        <v>46677</v>
      </c>
      <c r="G227" s="16" t="str">
        <f t="shared" ca="1" si="8"/>
        <v>OK</v>
      </c>
      <c r="H227" s="10" t="s">
        <v>855</v>
      </c>
      <c r="I227" s="10" t="s">
        <v>856</v>
      </c>
      <c r="J227" s="10" t="s">
        <v>857</v>
      </c>
      <c r="K227" s="10" t="s">
        <v>17</v>
      </c>
      <c r="L227" s="10">
        <v>47404</v>
      </c>
      <c r="M227" s="10" t="s">
        <v>858</v>
      </c>
      <c r="N227" s="1" t="s">
        <v>859</v>
      </c>
    </row>
    <row r="228" spans="2:14">
      <c r="B228" s="8" t="s">
        <v>860</v>
      </c>
      <c r="C228" s="9">
        <v>44498</v>
      </c>
      <c r="D228" s="11">
        <v>44497</v>
      </c>
      <c r="E228" s="9">
        <v>46060</v>
      </c>
      <c r="F228" s="13">
        <f t="shared" si="9"/>
        <v>46790</v>
      </c>
      <c r="G228" s="16" t="str">
        <f t="shared" ca="1" si="8"/>
        <v>OK</v>
      </c>
      <c r="H228" s="15" t="s">
        <v>861</v>
      </c>
      <c r="I228" s="10" t="s">
        <v>862</v>
      </c>
      <c r="J228" s="10" t="s">
        <v>76</v>
      </c>
      <c r="K228" s="10" t="s">
        <v>77</v>
      </c>
      <c r="L228" s="10">
        <v>60642</v>
      </c>
      <c r="M228" s="10" t="s">
        <v>863</v>
      </c>
      <c r="N228" s="1" t="s">
        <v>864</v>
      </c>
    </row>
    <row r="229" spans="2:14">
      <c r="B229" s="8" t="s">
        <v>865</v>
      </c>
      <c r="C229" s="13">
        <v>41180</v>
      </c>
      <c r="D229" s="13">
        <v>38954</v>
      </c>
      <c r="E229" s="9">
        <v>45978</v>
      </c>
      <c r="F229" s="13">
        <f t="shared" si="9"/>
        <v>46708</v>
      </c>
      <c r="G229" s="16" t="str">
        <f t="shared" ca="1" si="8"/>
        <v>OK</v>
      </c>
      <c r="H229" s="10" t="s">
        <v>866</v>
      </c>
      <c r="I229" s="10" t="s">
        <v>867</v>
      </c>
      <c r="J229" s="10" t="str">
        <f>"Indianapolis"</f>
        <v>Indianapolis</v>
      </c>
      <c r="K229" s="10" t="str">
        <f>"IN"</f>
        <v>IN</v>
      </c>
      <c r="L229" s="10" t="str">
        <f>"46240"</f>
        <v>46240</v>
      </c>
      <c r="M229" s="10" t="s">
        <v>868</v>
      </c>
      <c r="N229" s="1" t="s">
        <v>869</v>
      </c>
    </row>
    <row r="230" spans="2:14">
      <c r="B230" s="8" t="s">
        <v>870</v>
      </c>
      <c r="C230" s="13">
        <v>44861</v>
      </c>
      <c r="D230" s="13">
        <v>44860</v>
      </c>
      <c r="F230" s="13">
        <f t="shared" si="9"/>
        <v>45591</v>
      </c>
      <c r="G230" s="16" t="str">
        <f t="shared" ca="1" si="8"/>
        <v>Expired</v>
      </c>
      <c r="H230" s="10" t="s">
        <v>34</v>
      </c>
      <c r="I230" s="10" t="s">
        <v>550</v>
      </c>
      <c r="J230" s="10" t="s">
        <v>36</v>
      </c>
      <c r="K230" s="10" t="s">
        <v>17</v>
      </c>
      <c r="L230" s="10">
        <v>46350</v>
      </c>
      <c r="M230" s="10" t="s">
        <v>871</v>
      </c>
      <c r="N230" s="1" t="s">
        <v>872</v>
      </c>
    </row>
    <row r="231" spans="2:14">
      <c r="B231" s="8" t="s">
        <v>873</v>
      </c>
      <c r="C231" s="11">
        <v>44497</v>
      </c>
      <c r="D231" s="11">
        <v>44497</v>
      </c>
      <c r="E231" s="9">
        <v>46062</v>
      </c>
      <c r="F231" s="13">
        <f t="shared" si="9"/>
        <v>46792</v>
      </c>
      <c r="G231" s="16" t="str">
        <f t="shared" ca="1" si="8"/>
        <v>OK</v>
      </c>
      <c r="H231" s="10" t="s">
        <v>874</v>
      </c>
      <c r="I231" s="10" t="s">
        <v>875</v>
      </c>
      <c r="J231" s="10" t="s">
        <v>397</v>
      </c>
      <c r="K231" s="10" t="s">
        <v>17</v>
      </c>
      <c r="L231" s="10">
        <v>46601</v>
      </c>
      <c r="M231" s="10" t="s">
        <v>876</v>
      </c>
      <c r="N231" s="1" t="s">
        <v>877</v>
      </c>
    </row>
    <row r="232" spans="2:14">
      <c r="B232" s="8" t="s">
        <v>878</v>
      </c>
      <c r="C232" s="13">
        <v>45589</v>
      </c>
      <c r="D232" s="13">
        <v>45588</v>
      </c>
      <c r="F232" s="13">
        <f t="shared" si="9"/>
        <v>46318</v>
      </c>
      <c r="G232" s="16" t="str">
        <f t="shared" ca="1" si="8"/>
        <v>OK</v>
      </c>
      <c r="H232" s="10" t="s">
        <v>461</v>
      </c>
      <c r="N232" s="1" t="s">
        <v>879</v>
      </c>
    </row>
    <row r="233" spans="2:14">
      <c r="B233" s="8" t="s">
        <v>880</v>
      </c>
      <c r="C233" s="9">
        <v>41962</v>
      </c>
      <c r="D233" s="11">
        <v>41962</v>
      </c>
      <c r="E233" s="9">
        <v>45582</v>
      </c>
      <c r="F233" s="13">
        <f t="shared" si="9"/>
        <v>46312</v>
      </c>
      <c r="G233" s="16" t="str">
        <f t="shared" ca="1" si="8"/>
        <v>OK</v>
      </c>
      <c r="H233" s="10" t="s">
        <v>881</v>
      </c>
      <c r="I233" s="10" t="s">
        <v>882</v>
      </c>
      <c r="J233" s="10" t="s">
        <v>23</v>
      </c>
      <c r="K233" s="10" t="s">
        <v>391</v>
      </c>
      <c r="L233" s="10">
        <v>46290</v>
      </c>
      <c r="M233" s="10" t="s">
        <v>883</v>
      </c>
      <c r="N233" s="1" t="s">
        <v>884</v>
      </c>
    </row>
    <row r="234" spans="2:14">
      <c r="B234" s="8" t="s">
        <v>885</v>
      </c>
      <c r="C234" s="9">
        <v>44498</v>
      </c>
      <c r="D234" s="11">
        <v>44497</v>
      </c>
      <c r="E234" s="9">
        <v>45784</v>
      </c>
      <c r="F234" s="13">
        <f t="shared" si="9"/>
        <v>46514</v>
      </c>
      <c r="G234" s="16" t="str">
        <f t="shared" ca="1" si="8"/>
        <v>OK</v>
      </c>
      <c r="H234" s="10" t="s">
        <v>886</v>
      </c>
      <c r="I234" s="10" t="s">
        <v>887</v>
      </c>
      <c r="J234" s="10" t="s">
        <v>397</v>
      </c>
      <c r="K234" s="10" t="s">
        <v>17</v>
      </c>
      <c r="L234" s="10">
        <v>46601</v>
      </c>
      <c r="M234" s="10" t="s">
        <v>888</v>
      </c>
      <c r="N234" s="1" t="s">
        <v>889</v>
      </c>
    </row>
    <row r="235" spans="2:14">
      <c r="B235" s="8" t="s">
        <v>890</v>
      </c>
      <c r="C235" s="13">
        <v>41002</v>
      </c>
      <c r="D235" s="13">
        <v>39681</v>
      </c>
      <c r="E235" s="14">
        <v>45986</v>
      </c>
      <c r="F235" s="13">
        <f t="shared" si="9"/>
        <v>46716</v>
      </c>
      <c r="G235" s="16" t="str">
        <f t="shared" ca="1" si="8"/>
        <v>OK</v>
      </c>
      <c r="H235" s="10" t="s">
        <v>67</v>
      </c>
      <c r="I235" s="10" t="s">
        <v>232</v>
      </c>
      <c r="J235" s="10" t="s">
        <v>23</v>
      </c>
      <c r="K235" s="10" t="s">
        <v>17</v>
      </c>
      <c r="L235" s="10">
        <v>46254</v>
      </c>
      <c r="M235" s="10" t="s">
        <v>891</v>
      </c>
      <c r="N235" s="1" t="s">
        <v>892</v>
      </c>
    </row>
    <row r="236" spans="2:14">
      <c r="B236" s="8" t="s">
        <v>893</v>
      </c>
      <c r="C236" s="9">
        <v>45757</v>
      </c>
      <c r="D236" s="11">
        <v>45756</v>
      </c>
      <c r="F236" s="11">
        <f t="shared" si="9"/>
        <v>46486</v>
      </c>
      <c r="G236" s="2" t="str">
        <f t="shared" ca="1" si="8"/>
        <v>OK</v>
      </c>
      <c r="H236" s="15" t="s">
        <v>894</v>
      </c>
      <c r="N236" s="1" t="s">
        <v>895</v>
      </c>
    </row>
    <row r="237" spans="2:14">
      <c r="B237" s="8" t="s">
        <v>896</v>
      </c>
      <c r="C237" s="9">
        <v>44498</v>
      </c>
      <c r="D237" s="11">
        <v>44497</v>
      </c>
      <c r="E237" s="9">
        <v>45904</v>
      </c>
      <c r="F237" s="13">
        <f t="shared" si="9"/>
        <v>46634</v>
      </c>
      <c r="G237" s="16" t="str">
        <f t="shared" ca="1" si="8"/>
        <v>OK</v>
      </c>
      <c r="H237" s="10" t="s">
        <v>138</v>
      </c>
      <c r="I237" s="10" t="s">
        <v>139</v>
      </c>
      <c r="J237" s="10" t="s">
        <v>140</v>
      </c>
      <c r="K237" s="10" t="s">
        <v>17</v>
      </c>
      <c r="L237" s="10">
        <v>46118</v>
      </c>
      <c r="N237" s="1" t="s">
        <v>897</v>
      </c>
    </row>
    <row r="238" spans="2:14">
      <c r="B238" s="8" t="s">
        <v>898</v>
      </c>
      <c r="C238" s="14">
        <v>44498</v>
      </c>
      <c r="D238" s="13">
        <v>44497</v>
      </c>
      <c r="E238" s="14">
        <v>45429</v>
      </c>
      <c r="F238" s="13">
        <f t="shared" si="9"/>
        <v>46159</v>
      </c>
      <c r="G238" s="16" t="str">
        <f t="shared" ca="1" si="8"/>
        <v>OK</v>
      </c>
      <c r="H238" s="10" t="s">
        <v>148</v>
      </c>
      <c r="I238" s="10" t="s">
        <v>149</v>
      </c>
      <c r="J238" s="10" t="s">
        <v>16</v>
      </c>
      <c r="K238" s="10" t="s">
        <v>17</v>
      </c>
      <c r="L238" s="10">
        <v>46140</v>
      </c>
      <c r="N238" s="1" t="s">
        <v>899</v>
      </c>
    </row>
    <row r="239" spans="2:14">
      <c r="B239" s="8" t="s">
        <v>900</v>
      </c>
      <c r="C239" s="9">
        <v>45757</v>
      </c>
      <c r="D239" s="11">
        <v>45756</v>
      </c>
      <c r="F239" s="11">
        <f t="shared" si="9"/>
        <v>46486</v>
      </c>
      <c r="G239" s="2" t="str">
        <f t="shared" ca="1" si="8"/>
        <v>OK</v>
      </c>
      <c r="H239" s="15" t="s">
        <v>422</v>
      </c>
      <c r="I239" s="15" t="s">
        <v>901</v>
      </c>
      <c r="J239" s="12" t="s">
        <v>23</v>
      </c>
      <c r="K239" s="12" t="s">
        <v>17</v>
      </c>
      <c r="L239" s="10">
        <v>46256</v>
      </c>
      <c r="N239" s="1" t="s">
        <v>902</v>
      </c>
    </row>
    <row r="240" spans="2:14">
      <c r="B240" s="8" t="s">
        <v>903</v>
      </c>
      <c r="C240" s="9">
        <v>44035</v>
      </c>
      <c r="D240" s="11">
        <v>44034</v>
      </c>
      <c r="E240" s="9">
        <v>45494</v>
      </c>
      <c r="F240" s="13">
        <f t="shared" si="9"/>
        <v>46224</v>
      </c>
      <c r="G240" s="16" t="str">
        <f t="shared" ca="1" si="8"/>
        <v>OK</v>
      </c>
      <c r="H240" s="10" t="s">
        <v>294</v>
      </c>
      <c r="I240" s="10" t="s">
        <v>904</v>
      </c>
      <c r="J240" s="10" t="s">
        <v>905</v>
      </c>
      <c r="K240" s="10" t="s">
        <v>906</v>
      </c>
      <c r="L240" s="10">
        <v>32256</v>
      </c>
      <c r="M240" s="10" t="s">
        <v>907</v>
      </c>
      <c r="N240" s="1" t="s">
        <v>908</v>
      </c>
    </row>
    <row r="241" spans="2:16">
      <c r="B241" s="8" t="s">
        <v>909</v>
      </c>
      <c r="C241" s="9">
        <v>45873</v>
      </c>
      <c r="D241" s="11">
        <v>45873</v>
      </c>
      <c r="F241" s="11">
        <f t="shared" si="9"/>
        <v>46603</v>
      </c>
      <c r="G241" s="2" t="str">
        <f t="shared" ca="1" si="8"/>
        <v>OK</v>
      </c>
      <c r="H241" s="10" t="s">
        <v>95</v>
      </c>
      <c r="I241" s="10" t="s">
        <v>96</v>
      </c>
      <c r="J241" s="10" t="s">
        <v>97</v>
      </c>
      <c r="K241" s="10" t="s">
        <v>17</v>
      </c>
      <c r="L241" s="10">
        <v>46808</v>
      </c>
      <c r="N241" s="1" t="s">
        <v>910</v>
      </c>
    </row>
    <row r="242" spans="2:16">
      <c r="B242" s="8" t="s">
        <v>911</v>
      </c>
      <c r="C242" s="9">
        <v>45036</v>
      </c>
      <c r="D242" s="11">
        <v>45036</v>
      </c>
      <c r="E242" s="9">
        <v>45799</v>
      </c>
      <c r="F242" s="13">
        <f t="shared" si="9"/>
        <v>46529</v>
      </c>
      <c r="G242" s="16" t="str">
        <f t="shared" ca="1" si="8"/>
        <v>OK</v>
      </c>
      <c r="H242" s="10" t="s">
        <v>319</v>
      </c>
      <c r="I242" s="10" t="s">
        <v>320</v>
      </c>
      <c r="J242" s="10" t="s">
        <v>23</v>
      </c>
      <c r="K242" s="10" t="s">
        <v>17</v>
      </c>
      <c r="L242" s="10">
        <v>46250</v>
      </c>
      <c r="M242" s="10" t="s">
        <v>912</v>
      </c>
      <c r="N242" s="1" t="s">
        <v>913</v>
      </c>
    </row>
    <row r="243" spans="2:16">
      <c r="B243" s="8" t="s">
        <v>914</v>
      </c>
      <c r="C243" s="9">
        <v>45757</v>
      </c>
      <c r="D243" s="11">
        <v>45756</v>
      </c>
      <c r="F243" s="11">
        <f t="shared" si="9"/>
        <v>46486</v>
      </c>
      <c r="G243" s="2" t="str">
        <f t="shared" ca="1" si="8"/>
        <v>OK</v>
      </c>
      <c r="H243" s="10" t="s">
        <v>95</v>
      </c>
    </row>
    <row r="244" spans="2:16">
      <c r="B244" s="8" t="s">
        <v>915</v>
      </c>
      <c r="C244" s="13">
        <v>45589</v>
      </c>
      <c r="D244" s="13">
        <v>45588</v>
      </c>
      <c r="E244" s="30"/>
      <c r="F244" s="13">
        <f t="shared" si="9"/>
        <v>46318</v>
      </c>
      <c r="G244" s="16" t="str">
        <f t="shared" ca="1" si="8"/>
        <v>OK</v>
      </c>
      <c r="H244" s="10" t="s">
        <v>319</v>
      </c>
      <c r="I244" s="10" t="s">
        <v>320</v>
      </c>
      <c r="J244" s="10" t="s">
        <v>23</v>
      </c>
      <c r="K244" s="10" t="s">
        <v>17</v>
      </c>
      <c r="L244" s="10">
        <v>46250</v>
      </c>
      <c r="M244" s="15" t="s">
        <v>916</v>
      </c>
      <c r="N244" s="1" t="s">
        <v>917</v>
      </c>
    </row>
    <row r="245" spans="2:16">
      <c r="B245" s="8" t="s">
        <v>918</v>
      </c>
      <c r="C245" s="13">
        <v>44861</v>
      </c>
      <c r="D245" s="13">
        <v>44861</v>
      </c>
      <c r="E245" s="9">
        <v>45960</v>
      </c>
      <c r="F245" s="13">
        <f t="shared" si="9"/>
        <v>46690</v>
      </c>
      <c r="G245" s="16" t="str">
        <f t="shared" ca="1" si="8"/>
        <v>OK</v>
      </c>
      <c r="H245" s="10" t="s">
        <v>249</v>
      </c>
      <c r="I245" s="10" t="s">
        <v>919</v>
      </c>
      <c r="J245" s="10" t="s">
        <v>97</v>
      </c>
      <c r="K245" s="10" t="s">
        <v>17</v>
      </c>
      <c r="L245" s="10">
        <v>46814</v>
      </c>
      <c r="N245" s="1" t="s">
        <v>920</v>
      </c>
    </row>
    <row r="246" spans="2:16">
      <c r="B246" s="8" t="s">
        <v>921</v>
      </c>
      <c r="C246" s="9">
        <v>44861</v>
      </c>
      <c r="D246" s="11">
        <v>44860</v>
      </c>
      <c r="F246" s="13">
        <f t="shared" si="9"/>
        <v>45591</v>
      </c>
      <c r="G246" s="16" t="str">
        <f t="shared" ca="1" si="8"/>
        <v>Expired</v>
      </c>
      <c r="H246" s="10" t="s">
        <v>366</v>
      </c>
      <c r="I246" s="10" t="s">
        <v>367</v>
      </c>
      <c r="J246" s="10" t="s">
        <v>368</v>
      </c>
      <c r="K246" s="10" t="s">
        <v>92</v>
      </c>
      <c r="L246" s="10">
        <v>42002</v>
      </c>
      <c r="N246" s="1" t="s">
        <v>922</v>
      </c>
    </row>
    <row r="247" spans="2:16">
      <c r="B247" s="8" t="s">
        <v>923</v>
      </c>
      <c r="C247" s="9">
        <v>45953</v>
      </c>
      <c r="D247" s="11">
        <v>45952</v>
      </c>
      <c r="F247" s="11">
        <f t="shared" si="9"/>
        <v>46682</v>
      </c>
      <c r="G247" s="2" t="str">
        <f t="shared" ca="1" si="8"/>
        <v>OK</v>
      </c>
      <c r="H247" s="10" t="s">
        <v>866</v>
      </c>
      <c r="I247" s="10" t="s">
        <v>924</v>
      </c>
      <c r="J247" s="8" t="s">
        <v>23</v>
      </c>
      <c r="K247" s="8" t="s">
        <v>17</v>
      </c>
      <c r="L247" s="10">
        <v>46240</v>
      </c>
      <c r="N247" s="1" t="s">
        <v>925</v>
      </c>
      <c r="P247" s="21"/>
    </row>
    <row r="248" spans="2:16">
      <c r="B248" s="8" t="s">
        <v>926</v>
      </c>
      <c r="C248" s="9">
        <v>45757</v>
      </c>
      <c r="D248" s="11">
        <v>45756</v>
      </c>
      <c r="F248" s="11">
        <f t="shared" si="9"/>
        <v>46486</v>
      </c>
      <c r="G248" s="2" t="str">
        <f t="shared" ca="1" si="8"/>
        <v>OK</v>
      </c>
      <c r="H248" s="10" t="s">
        <v>211</v>
      </c>
      <c r="J248" s="8" t="s">
        <v>23</v>
      </c>
      <c r="K248" s="8" t="s">
        <v>17</v>
      </c>
      <c r="M248" s="10" t="s">
        <v>213</v>
      </c>
      <c r="N248" s="1" t="s">
        <v>927</v>
      </c>
    </row>
    <row r="249" spans="2:16">
      <c r="B249" s="8" t="s">
        <v>928</v>
      </c>
      <c r="C249" s="9">
        <v>44721</v>
      </c>
      <c r="D249" s="11">
        <v>44720</v>
      </c>
      <c r="E249" s="9">
        <v>45789</v>
      </c>
      <c r="F249" s="13">
        <f t="shared" si="9"/>
        <v>46519</v>
      </c>
      <c r="G249" s="16" t="str">
        <f t="shared" ca="1" si="8"/>
        <v>OK</v>
      </c>
      <c r="H249" s="10" t="s">
        <v>27</v>
      </c>
      <c r="I249" s="10" t="s">
        <v>929</v>
      </c>
      <c r="J249" s="10" t="s">
        <v>36</v>
      </c>
      <c r="K249" s="10" t="s">
        <v>17</v>
      </c>
      <c r="L249" s="10">
        <v>46350</v>
      </c>
      <c r="N249" s="1" t="s">
        <v>930</v>
      </c>
    </row>
    <row r="250" spans="2:16">
      <c r="B250" s="8" t="s">
        <v>931</v>
      </c>
      <c r="C250" s="9">
        <v>43236</v>
      </c>
      <c r="D250" s="11">
        <v>43235</v>
      </c>
      <c r="E250" s="9">
        <v>45257</v>
      </c>
      <c r="F250" s="13">
        <f t="shared" si="9"/>
        <v>45988</v>
      </c>
      <c r="G250" s="16" t="str">
        <f t="shared" ca="1" si="8"/>
        <v>Expired</v>
      </c>
      <c r="H250" s="10" t="s">
        <v>27</v>
      </c>
      <c r="I250" s="10" t="s">
        <v>929</v>
      </c>
      <c r="J250" s="10" t="s">
        <v>36</v>
      </c>
      <c r="K250" s="10" t="s">
        <v>17</v>
      </c>
      <c r="L250" s="10">
        <v>46350</v>
      </c>
      <c r="M250" s="10" t="s">
        <v>932</v>
      </c>
      <c r="N250" s="1" t="s">
        <v>933</v>
      </c>
    </row>
    <row r="251" spans="2:16">
      <c r="B251" s="8" t="s">
        <v>934</v>
      </c>
      <c r="C251" s="13">
        <v>41002</v>
      </c>
      <c r="D251" s="13">
        <v>37672</v>
      </c>
      <c r="E251" s="9">
        <v>45965</v>
      </c>
      <c r="F251" s="13">
        <f t="shared" si="9"/>
        <v>46695</v>
      </c>
      <c r="G251" s="16" t="str">
        <f t="shared" ca="1" si="8"/>
        <v>OK</v>
      </c>
      <c r="H251" s="10" t="s">
        <v>617</v>
      </c>
      <c r="J251" s="10"/>
      <c r="K251" s="10"/>
      <c r="M251" s="10" t="s">
        <v>935</v>
      </c>
      <c r="N251" s="1" t="s">
        <v>936</v>
      </c>
    </row>
    <row r="252" spans="2:16">
      <c r="B252" s="8" t="s">
        <v>937</v>
      </c>
      <c r="C252" s="13">
        <v>41141</v>
      </c>
      <c r="D252" s="13">
        <v>38954</v>
      </c>
      <c r="E252" s="9">
        <v>45588</v>
      </c>
      <c r="F252" s="13">
        <f t="shared" si="9"/>
        <v>46318</v>
      </c>
      <c r="G252" s="16" t="str">
        <f t="shared" ca="1" si="8"/>
        <v>OK</v>
      </c>
      <c r="H252" s="10" t="s">
        <v>21</v>
      </c>
      <c r="I252" s="10" t="s">
        <v>22</v>
      </c>
      <c r="J252" s="10" t="s">
        <v>23</v>
      </c>
      <c r="K252" s="10" t="s">
        <v>17</v>
      </c>
      <c r="L252" s="10">
        <v>46204</v>
      </c>
      <c r="M252" s="10" t="s">
        <v>938</v>
      </c>
      <c r="N252" s="1" t="s">
        <v>939</v>
      </c>
    </row>
    <row r="253" spans="2:16">
      <c r="B253" s="8" t="s">
        <v>940</v>
      </c>
      <c r="C253" s="13">
        <v>41141</v>
      </c>
      <c r="D253" s="13">
        <v>38954</v>
      </c>
      <c r="E253" s="9">
        <v>45408</v>
      </c>
      <c r="F253" s="13">
        <f t="shared" si="9"/>
        <v>46138</v>
      </c>
      <c r="G253" s="16" t="str">
        <f t="shared" ca="1" si="8"/>
        <v>OK</v>
      </c>
      <c r="H253" s="10" t="s">
        <v>319</v>
      </c>
      <c r="I253" s="10" t="s">
        <v>320</v>
      </c>
      <c r="J253" s="10" t="str">
        <f>"Indianapolis"</f>
        <v>Indianapolis</v>
      </c>
      <c r="K253" s="10" t="str">
        <f>"IN"</f>
        <v>IN</v>
      </c>
      <c r="L253" s="10" t="str">
        <f>"46250"</f>
        <v>46250</v>
      </c>
      <c r="M253" s="10" t="s">
        <v>941</v>
      </c>
      <c r="N253" s="1" t="s">
        <v>942</v>
      </c>
    </row>
    <row r="254" spans="2:16">
      <c r="B254" s="8" t="s">
        <v>943</v>
      </c>
      <c r="C254" s="9">
        <v>44498</v>
      </c>
      <c r="D254" s="11">
        <v>44497</v>
      </c>
      <c r="E254" s="9">
        <v>45847</v>
      </c>
      <c r="F254" s="13">
        <f t="shared" si="9"/>
        <v>46577</v>
      </c>
      <c r="G254" s="16" t="str">
        <f t="shared" ca="1" si="8"/>
        <v>OK</v>
      </c>
      <c r="H254" s="10" t="s">
        <v>814</v>
      </c>
      <c r="I254" s="10" t="s">
        <v>944</v>
      </c>
      <c r="J254" s="10" t="s">
        <v>945</v>
      </c>
      <c r="K254" s="10" t="s">
        <v>77</v>
      </c>
      <c r="L254" s="10">
        <v>60473</v>
      </c>
      <c r="N254" s="1" t="s">
        <v>946</v>
      </c>
    </row>
    <row r="255" spans="2:16">
      <c r="B255" s="8" t="s">
        <v>947</v>
      </c>
      <c r="C255" s="9">
        <v>43026</v>
      </c>
      <c r="D255" s="11">
        <v>43025</v>
      </c>
      <c r="E255" s="9">
        <v>45813</v>
      </c>
      <c r="F255" s="13">
        <f t="shared" si="9"/>
        <v>46543</v>
      </c>
      <c r="G255" s="16" t="str">
        <f t="shared" ca="1" si="8"/>
        <v>OK</v>
      </c>
      <c r="H255" s="10" t="s">
        <v>206</v>
      </c>
      <c r="I255" s="10" t="s">
        <v>948</v>
      </c>
      <c r="J255" s="10" t="s">
        <v>23</v>
      </c>
      <c r="K255" s="10" t="s">
        <v>17</v>
      </c>
      <c r="L255" s="10">
        <v>46204</v>
      </c>
      <c r="M255" s="10" t="s">
        <v>949</v>
      </c>
      <c r="N255" s="1" t="s">
        <v>950</v>
      </c>
    </row>
    <row r="256" spans="2:16">
      <c r="B256" s="8" t="s">
        <v>951</v>
      </c>
      <c r="C256" s="13">
        <v>41444</v>
      </c>
      <c r="D256" s="13">
        <v>39335</v>
      </c>
      <c r="E256" s="9">
        <v>44761</v>
      </c>
      <c r="F256" s="13">
        <f t="shared" si="9"/>
        <v>45492</v>
      </c>
      <c r="G256" s="16" t="str">
        <f t="shared" ca="1" si="8"/>
        <v>Expired</v>
      </c>
      <c r="H256" s="10" t="s">
        <v>602</v>
      </c>
      <c r="I256" s="10" t="s">
        <v>952</v>
      </c>
      <c r="J256" s="10" t="s">
        <v>23</v>
      </c>
      <c r="K256" s="10" t="s">
        <v>17</v>
      </c>
      <c r="L256" s="10">
        <v>46201</v>
      </c>
      <c r="M256" s="10" t="s">
        <v>953</v>
      </c>
      <c r="N256" s="1" t="s">
        <v>954</v>
      </c>
    </row>
    <row r="257" spans="2:18">
      <c r="B257" s="8" t="s">
        <v>955</v>
      </c>
      <c r="C257" s="9">
        <v>42667</v>
      </c>
      <c r="D257" s="9">
        <v>42668</v>
      </c>
      <c r="E257" s="9">
        <v>46052</v>
      </c>
      <c r="F257" s="13">
        <f t="shared" si="9"/>
        <v>46782</v>
      </c>
      <c r="G257" s="16" t="str">
        <f t="shared" ca="1" si="8"/>
        <v>OK</v>
      </c>
      <c r="H257" s="10" t="s">
        <v>34</v>
      </c>
      <c r="I257" s="10" t="s">
        <v>842</v>
      </c>
      <c r="J257" s="10" t="s">
        <v>36</v>
      </c>
      <c r="K257" s="10" t="s">
        <v>17</v>
      </c>
      <c r="L257" s="10">
        <v>46350</v>
      </c>
      <c r="M257" s="10" t="s">
        <v>956</v>
      </c>
      <c r="N257" s="1" t="s">
        <v>957</v>
      </c>
    </row>
    <row r="258" spans="2:18">
      <c r="B258" s="8" t="s">
        <v>958</v>
      </c>
      <c r="C258" s="9">
        <v>44035</v>
      </c>
      <c r="D258" s="11">
        <v>44034</v>
      </c>
      <c r="E258" s="9">
        <v>44761</v>
      </c>
      <c r="F258" s="13">
        <f t="shared" si="9"/>
        <v>45492</v>
      </c>
      <c r="G258" s="16" t="str">
        <f t="shared" ref="G258:G321" ca="1" si="10">IF(B258="","",IF(F258&lt;TODAY(),"Expired","OK"))</f>
        <v>Expired</v>
      </c>
      <c r="H258" s="10" t="s">
        <v>294</v>
      </c>
      <c r="I258" s="10" t="s">
        <v>959</v>
      </c>
      <c r="J258" s="10" t="s">
        <v>960</v>
      </c>
      <c r="K258" s="10" t="s">
        <v>77</v>
      </c>
      <c r="L258" s="10">
        <v>60174</v>
      </c>
      <c r="M258" s="10" t="s">
        <v>961</v>
      </c>
      <c r="N258" s="1" t="s">
        <v>962</v>
      </c>
    </row>
    <row r="259" spans="2:18" ht="15">
      <c r="B259" s="8" t="s">
        <v>963</v>
      </c>
      <c r="C259" s="9">
        <v>44721</v>
      </c>
      <c r="D259" s="11">
        <v>44720</v>
      </c>
      <c r="E259" s="9">
        <v>46050</v>
      </c>
      <c r="F259" s="13">
        <f t="shared" si="9"/>
        <v>46780</v>
      </c>
      <c r="G259" s="16" t="str">
        <f t="shared" ca="1" si="10"/>
        <v>OK</v>
      </c>
      <c r="H259" s="10" t="s">
        <v>319</v>
      </c>
      <c r="I259" s="10" t="s">
        <v>320</v>
      </c>
      <c r="J259" s="10" t="s">
        <v>23</v>
      </c>
      <c r="K259" s="10" t="s">
        <v>17</v>
      </c>
      <c r="L259" s="10">
        <v>46250</v>
      </c>
      <c r="M259" s="10" t="s">
        <v>964</v>
      </c>
      <c r="N259" s="1" t="s">
        <v>965</v>
      </c>
      <c r="O259" s="19"/>
    </row>
    <row r="260" spans="2:18">
      <c r="B260" s="8" t="s">
        <v>966</v>
      </c>
      <c r="C260" s="14">
        <v>45407</v>
      </c>
      <c r="D260" s="13">
        <v>45406</v>
      </c>
      <c r="E260" s="14"/>
      <c r="F260" s="13">
        <f t="shared" si="9"/>
        <v>46136</v>
      </c>
      <c r="G260" s="16" t="str">
        <f t="shared" ca="1" si="10"/>
        <v>OK</v>
      </c>
      <c r="H260" s="10" t="s">
        <v>683</v>
      </c>
      <c r="I260" s="10" t="s">
        <v>967</v>
      </c>
      <c r="J260" s="10" t="s">
        <v>685</v>
      </c>
      <c r="K260" s="10" t="s">
        <v>17</v>
      </c>
      <c r="L260" s="10">
        <v>46077</v>
      </c>
      <c r="N260" s="1" t="s">
        <v>968</v>
      </c>
    </row>
    <row r="261" spans="2:18">
      <c r="B261" s="8" t="s">
        <v>969</v>
      </c>
      <c r="C261" s="9">
        <v>44498</v>
      </c>
      <c r="D261" s="11">
        <v>44497</v>
      </c>
      <c r="E261" s="9">
        <v>46030</v>
      </c>
      <c r="F261" s="13">
        <f t="shared" si="9"/>
        <v>46760</v>
      </c>
      <c r="G261" s="16" t="str">
        <f t="shared" ca="1" si="10"/>
        <v>OK</v>
      </c>
      <c r="H261" s="10" t="s">
        <v>164</v>
      </c>
      <c r="I261" s="10" t="s">
        <v>970</v>
      </c>
      <c r="J261" s="10" t="s">
        <v>971</v>
      </c>
      <c r="K261" s="10" t="s">
        <v>17</v>
      </c>
      <c r="L261" s="10">
        <v>47630</v>
      </c>
      <c r="M261" s="10" t="s">
        <v>972</v>
      </c>
      <c r="N261" s="1" t="s">
        <v>973</v>
      </c>
    </row>
    <row r="262" spans="2:18">
      <c r="B262" s="8" t="s">
        <v>974</v>
      </c>
      <c r="C262" s="9">
        <v>45590</v>
      </c>
      <c r="D262" s="9">
        <v>45226</v>
      </c>
      <c r="F262" s="11">
        <f t="shared" si="9"/>
        <v>45957</v>
      </c>
      <c r="G262" s="2" t="str">
        <f t="shared" ca="1" si="10"/>
        <v>Expired</v>
      </c>
      <c r="H262" s="10" t="s">
        <v>95</v>
      </c>
      <c r="I262" s="10" t="s">
        <v>96</v>
      </c>
      <c r="J262" s="10" t="s">
        <v>97</v>
      </c>
      <c r="K262" s="10" t="s">
        <v>17</v>
      </c>
      <c r="L262" s="10">
        <v>46808</v>
      </c>
      <c r="M262" s="10" t="s">
        <v>975</v>
      </c>
      <c r="N262" s="1" t="s">
        <v>976</v>
      </c>
    </row>
    <row r="263" spans="2:18">
      <c r="B263" s="8" t="s">
        <v>977</v>
      </c>
      <c r="C263" s="9">
        <v>44498</v>
      </c>
      <c r="D263" s="11">
        <v>44497</v>
      </c>
      <c r="E263" s="9">
        <v>45950</v>
      </c>
      <c r="F263" s="13">
        <f t="shared" si="9"/>
        <v>46680</v>
      </c>
      <c r="G263" s="16" t="str">
        <f t="shared" ca="1" si="10"/>
        <v>OK</v>
      </c>
      <c r="H263" s="10" t="s">
        <v>164</v>
      </c>
      <c r="I263" s="10" t="s">
        <v>978</v>
      </c>
      <c r="J263" s="10" t="s">
        <v>397</v>
      </c>
      <c r="K263" s="10" t="s">
        <v>17</v>
      </c>
      <c r="L263" s="10">
        <v>46601</v>
      </c>
      <c r="M263" s="10" t="s">
        <v>979</v>
      </c>
      <c r="N263" s="1" t="s">
        <v>980</v>
      </c>
    </row>
    <row r="264" spans="2:18">
      <c r="B264" s="8" t="s">
        <v>981</v>
      </c>
      <c r="C264" s="13">
        <v>42580</v>
      </c>
      <c r="D264" s="13">
        <v>42579</v>
      </c>
      <c r="E264" s="9">
        <v>45917</v>
      </c>
      <c r="F264" s="13">
        <f t="shared" si="9"/>
        <v>46647</v>
      </c>
      <c r="G264" s="16" t="str">
        <f t="shared" ca="1" si="10"/>
        <v>OK</v>
      </c>
      <c r="H264" s="10" t="s">
        <v>461</v>
      </c>
      <c r="I264" s="10" t="s">
        <v>982</v>
      </c>
      <c r="J264" s="10" t="s">
        <v>23</v>
      </c>
      <c r="K264" s="10" t="s">
        <v>17</v>
      </c>
      <c r="L264" s="10">
        <v>46216</v>
      </c>
      <c r="M264" s="10" t="s">
        <v>983</v>
      </c>
      <c r="N264" s="1" t="s">
        <v>984</v>
      </c>
    </row>
    <row r="265" spans="2:18">
      <c r="B265" s="8" t="s">
        <v>985</v>
      </c>
      <c r="C265" s="13">
        <v>41444</v>
      </c>
      <c r="D265" s="13">
        <v>37672</v>
      </c>
      <c r="E265" s="9">
        <v>45796</v>
      </c>
      <c r="F265" s="13">
        <f t="shared" si="9"/>
        <v>46526</v>
      </c>
      <c r="G265" s="16" t="str">
        <f t="shared" ca="1" si="10"/>
        <v>OK</v>
      </c>
      <c r="H265" s="10" t="s">
        <v>81</v>
      </c>
      <c r="I265" s="10" t="s">
        <v>82</v>
      </c>
      <c r="J265" s="10" t="s">
        <v>23</v>
      </c>
      <c r="K265" s="10" t="s">
        <v>17</v>
      </c>
      <c r="L265" s="10">
        <v>46240</v>
      </c>
      <c r="M265" s="10" t="s">
        <v>83</v>
      </c>
      <c r="N265" s="1" t="s">
        <v>986</v>
      </c>
    </row>
    <row r="266" spans="2:18">
      <c r="B266" s="8" t="s">
        <v>987</v>
      </c>
      <c r="C266" s="13">
        <v>41444</v>
      </c>
      <c r="D266" s="13">
        <v>37672</v>
      </c>
      <c r="E266" s="9">
        <v>44856</v>
      </c>
      <c r="F266" s="13">
        <f t="shared" si="9"/>
        <v>45587</v>
      </c>
      <c r="G266" s="16" t="str">
        <f t="shared" ca="1" si="10"/>
        <v>Expired</v>
      </c>
      <c r="H266" s="10" t="s">
        <v>230</v>
      </c>
      <c r="I266" s="10" t="s">
        <v>988</v>
      </c>
      <c r="J266" s="10" t="s">
        <v>989</v>
      </c>
      <c r="K266" s="10" t="s">
        <v>17</v>
      </c>
      <c r="L266" s="10">
        <v>46032</v>
      </c>
      <c r="M266" s="10" t="s">
        <v>990</v>
      </c>
      <c r="N266" s="1" t="s">
        <v>991</v>
      </c>
    </row>
    <row r="267" spans="2:18">
      <c r="B267" s="8" t="s">
        <v>992</v>
      </c>
      <c r="C267" s="9">
        <v>45036</v>
      </c>
      <c r="D267" s="11">
        <v>45036</v>
      </c>
      <c r="E267" s="9">
        <v>45761</v>
      </c>
      <c r="F267" s="13">
        <f t="shared" si="9"/>
        <v>46491</v>
      </c>
      <c r="G267" s="16" t="str">
        <f t="shared" ca="1" si="10"/>
        <v>OK</v>
      </c>
      <c r="H267" s="10" t="s">
        <v>74</v>
      </c>
      <c r="I267" s="10" t="s">
        <v>75</v>
      </c>
      <c r="J267" s="10" t="s">
        <v>76</v>
      </c>
      <c r="K267" s="10" t="s">
        <v>77</v>
      </c>
      <c r="L267" s="10">
        <v>60631</v>
      </c>
      <c r="N267" s="1" t="s">
        <v>993</v>
      </c>
    </row>
    <row r="268" spans="2:18">
      <c r="B268" s="8" t="s">
        <v>994</v>
      </c>
      <c r="C268" s="9">
        <v>44831</v>
      </c>
      <c r="D268" s="9">
        <v>44831</v>
      </c>
      <c r="E268" s="9">
        <v>44831</v>
      </c>
      <c r="F268" s="13">
        <f t="shared" si="9"/>
        <v>45562</v>
      </c>
      <c r="G268" s="16" t="str">
        <f t="shared" ca="1" si="10"/>
        <v>Expired</v>
      </c>
      <c r="H268" s="10" t="s">
        <v>95</v>
      </c>
      <c r="I268" s="10" t="s">
        <v>96</v>
      </c>
      <c r="J268" s="10" t="s">
        <v>97</v>
      </c>
      <c r="K268" s="10" t="s">
        <v>17</v>
      </c>
      <c r="L268" s="10">
        <v>46808</v>
      </c>
      <c r="M268" s="10" t="s">
        <v>995</v>
      </c>
      <c r="N268" s="1" t="s">
        <v>996</v>
      </c>
    </row>
    <row r="269" spans="2:18">
      <c r="B269" s="8" t="s">
        <v>997</v>
      </c>
      <c r="C269" s="9">
        <v>44133</v>
      </c>
      <c r="D269" s="11">
        <v>44132</v>
      </c>
      <c r="E269" s="9">
        <v>45764</v>
      </c>
      <c r="F269" s="13">
        <f t="shared" si="9"/>
        <v>46494</v>
      </c>
      <c r="G269" s="16" t="str">
        <f t="shared" ca="1" si="10"/>
        <v>OK</v>
      </c>
      <c r="H269" s="10" t="s">
        <v>319</v>
      </c>
      <c r="I269" s="10" t="s">
        <v>320</v>
      </c>
      <c r="J269" s="10" t="s">
        <v>23</v>
      </c>
      <c r="K269" s="10" t="s">
        <v>17</v>
      </c>
      <c r="L269" s="10">
        <v>46250</v>
      </c>
      <c r="M269" s="10" t="s">
        <v>998</v>
      </c>
      <c r="N269" s="1" t="s">
        <v>999</v>
      </c>
    </row>
    <row r="270" spans="2:18">
      <c r="B270" s="8" t="s">
        <v>1000</v>
      </c>
      <c r="C270" s="14">
        <v>43601</v>
      </c>
      <c r="D270" s="13">
        <v>43600</v>
      </c>
      <c r="E270" s="14">
        <v>44581</v>
      </c>
      <c r="F270" s="13">
        <f t="shared" si="9"/>
        <v>45311</v>
      </c>
      <c r="G270" s="16" t="str">
        <f t="shared" ca="1" si="10"/>
        <v>Expired</v>
      </c>
      <c r="H270" s="10" t="s">
        <v>164</v>
      </c>
      <c r="I270" s="10" t="s">
        <v>306</v>
      </c>
      <c r="J270" s="10" t="s">
        <v>48</v>
      </c>
      <c r="K270" s="10" t="s">
        <v>17</v>
      </c>
      <c r="L270" s="10">
        <v>47715</v>
      </c>
      <c r="M270" s="10" t="s">
        <v>1001</v>
      </c>
      <c r="N270" s="1" t="s">
        <v>1002</v>
      </c>
    </row>
    <row r="271" spans="2:18">
      <c r="B271" s="8" t="s">
        <v>1003</v>
      </c>
      <c r="C271" s="13">
        <v>44497</v>
      </c>
      <c r="D271" s="13">
        <v>44497</v>
      </c>
      <c r="E271" s="14">
        <v>45416</v>
      </c>
      <c r="F271" s="13">
        <f t="shared" si="9"/>
        <v>46146</v>
      </c>
      <c r="G271" s="16" t="str">
        <f t="shared" ca="1" si="10"/>
        <v>OK</v>
      </c>
      <c r="H271" s="10" t="s">
        <v>100</v>
      </c>
      <c r="I271" s="10" t="s">
        <v>1004</v>
      </c>
      <c r="J271" s="10" t="s">
        <v>76</v>
      </c>
      <c r="K271" s="10" t="s">
        <v>77</v>
      </c>
      <c r="L271" s="10">
        <v>60606</v>
      </c>
      <c r="M271" s="10" t="s">
        <v>1005</v>
      </c>
      <c r="N271" s="1" t="s">
        <v>1006</v>
      </c>
      <c r="Q271" s="21"/>
      <c r="R271" s="21"/>
    </row>
    <row r="272" spans="2:18">
      <c r="B272" s="8" t="s">
        <v>1007</v>
      </c>
      <c r="C272" s="9">
        <v>45036</v>
      </c>
      <c r="D272" s="11">
        <v>45036</v>
      </c>
      <c r="F272" s="13">
        <f t="shared" si="9"/>
        <v>45767</v>
      </c>
      <c r="G272" s="16" t="str">
        <f t="shared" ca="1" si="10"/>
        <v>Expired</v>
      </c>
      <c r="H272" s="10" t="s">
        <v>561</v>
      </c>
      <c r="I272" s="10" t="s">
        <v>1008</v>
      </c>
      <c r="J272" s="10" t="s">
        <v>29</v>
      </c>
      <c r="K272" s="10" t="s">
        <v>92</v>
      </c>
      <c r="L272" s="10">
        <v>40504</v>
      </c>
      <c r="M272" s="10" t="s">
        <v>1009</v>
      </c>
      <c r="N272" s="1" t="s">
        <v>1010</v>
      </c>
    </row>
    <row r="273" spans="1:24">
      <c r="B273" s="8" t="s">
        <v>1011</v>
      </c>
      <c r="C273" s="13">
        <v>45589</v>
      </c>
      <c r="D273" s="13">
        <v>45588</v>
      </c>
      <c r="E273" s="14"/>
      <c r="F273" s="13">
        <f t="shared" si="9"/>
        <v>46318</v>
      </c>
      <c r="G273" s="16" t="str">
        <f t="shared" ca="1" si="10"/>
        <v>OK</v>
      </c>
      <c r="H273" s="10" t="s">
        <v>95</v>
      </c>
      <c r="I273" s="10" t="s">
        <v>96</v>
      </c>
      <c r="J273" s="10" t="s">
        <v>97</v>
      </c>
      <c r="K273" s="10" t="s">
        <v>17</v>
      </c>
      <c r="L273" s="10">
        <v>46808</v>
      </c>
      <c r="M273" s="15" t="s">
        <v>1012</v>
      </c>
      <c r="N273" s="1" t="s">
        <v>1013</v>
      </c>
    </row>
    <row r="274" spans="1:24">
      <c r="B274" s="8" t="s">
        <v>1014</v>
      </c>
      <c r="C274" s="14">
        <v>43026</v>
      </c>
      <c r="D274" s="13">
        <v>43025</v>
      </c>
      <c r="E274" s="14">
        <v>45418</v>
      </c>
      <c r="F274" s="13">
        <f t="shared" si="9"/>
        <v>46148</v>
      </c>
      <c r="G274" s="16" t="str">
        <f t="shared" ca="1" si="10"/>
        <v>OK</v>
      </c>
      <c r="H274" s="10" t="s">
        <v>81</v>
      </c>
      <c r="I274" s="10" t="s">
        <v>82</v>
      </c>
      <c r="J274" s="10" t="s">
        <v>23</v>
      </c>
      <c r="K274" s="10" t="s">
        <v>17</v>
      </c>
      <c r="L274" s="10">
        <v>46240</v>
      </c>
      <c r="M274" s="10" t="s">
        <v>83</v>
      </c>
      <c r="N274" s="1" t="s">
        <v>1015</v>
      </c>
    </row>
    <row r="275" spans="1:24">
      <c r="B275" s="8" t="s">
        <v>1016</v>
      </c>
      <c r="C275" s="13">
        <v>41584</v>
      </c>
      <c r="D275" s="13">
        <v>41584</v>
      </c>
      <c r="E275" s="13">
        <v>45016</v>
      </c>
      <c r="F275" s="13">
        <f t="shared" si="9"/>
        <v>45747</v>
      </c>
      <c r="G275" s="16" t="str">
        <f t="shared" ca="1" si="10"/>
        <v>Expired</v>
      </c>
      <c r="H275" s="10" t="s">
        <v>1017</v>
      </c>
      <c r="I275" s="10" t="s">
        <v>1018</v>
      </c>
      <c r="J275" s="10" t="s">
        <v>1019</v>
      </c>
      <c r="K275" s="10" t="s">
        <v>17</v>
      </c>
      <c r="L275" s="10">
        <v>46383</v>
      </c>
      <c r="M275" s="10" t="s">
        <v>1020</v>
      </c>
      <c r="N275" s="1" t="s">
        <v>1021</v>
      </c>
    </row>
    <row r="276" spans="1:24" ht="15.75">
      <c r="B276" s="8" t="s">
        <v>1022</v>
      </c>
      <c r="C276" s="9">
        <v>41962</v>
      </c>
      <c r="D276" s="11">
        <v>41962</v>
      </c>
      <c r="E276" s="9">
        <v>45448</v>
      </c>
      <c r="F276" s="13">
        <f t="shared" si="9"/>
        <v>46178</v>
      </c>
      <c r="G276" s="16" t="str">
        <f t="shared" ca="1" si="10"/>
        <v>OK</v>
      </c>
      <c r="H276" s="10" t="s">
        <v>866</v>
      </c>
      <c r="I276" s="10" t="s">
        <v>1023</v>
      </c>
      <c r="J276" s="10" t="s">
        <v>76</v>
      </c>
      <c r="K276" s="10" t="s">
        <v>77</v>
      </c>
      <c r="L276" s="10">
        <v>60606</v>
      </c>
      <c r="M276" s="10" t="s">
        <v>1024</v>
      </c>
      <c r="N276" s="1" t="s">
        <v>1025</v>
      </c>
      <c r="O276" s="17" t="s">
        <v>215</v>
      </c>
    </row>
    <row r="277" spans="1:24">
      <c r="B277" s="8" t="s">
        <v>1026</v>
      </c>
      <c r="C277" s="9">
        <v>44721</v>
      </c>
      <c r="D277" s="11">
        <v>44720</v>
      </c>
      <c r="F277" s="13">
        <f t="shared" si="9"/>
        <v>45451</v>
      </c>
      <c r="G277" s="16" t="str">
        <f t="shared" ca="1" si="10"/>
        <v>Expired</v>
      </c>
      <c r="H277" s="10" t="s">
        <v>95</v>
      </c>
      <c r="I277" s="10" t="s">
        <v>96</v>
      </c>
      <c r="J277" s="10" t="s">
        <v>97</v>
      </c>
      <c r="K277" s="10" t="s">
        <v>17</v>
      </c>
      <c r="L277" s="10">
        <v>46808</v>
      </c>
      <c r="N277" s="1" t="s">
        <v>1027</v>
      </c>
    </row>
    <row r="278" spans="1:24">
      <c r="B278" s="8" t="s">
        <v>1028</v>
      </c>
      <c r="C278" s="9">
        <v>43601</v>
      </c>
      <c r="D278" s="11">
        <v>43600</v>
      </c>
      <c r="E278" s="9">
        <v>45762</v>
      </c>
      <c r="F278" s="13">
        <f t="shared" si="9"/>
        <v>46492</v>
      </c>
      <c r="G278" s="16" t="str">
        <f t="shared" ca="1" si="10"/>
        <v>OK</v>
      </c>
      <c r="H278" s="10" t="s">
        <v>100</v>
      </c>
      <c r="I278" s="10" t="s">
        <v>101</v>
      </c>
      <c r="J278" s="10" t="s">
        <v>23</v>
      </c>
      <c r="K278" s="10" t="s">
        <v>17</v>
      </c>
      <c r="L278" s="10">
        <v>46204</v>
      </c>
      <c r="M278" s="10" t="s">
        <v>1029</v>
      </c>
      <c r="N278" s="1" t="s">
        <v>1030</v>
      </c>
    </row>
    <row r="279" spans="1:24" s="25" customFormat="1">
      <c r="A279" s="2"/>
      <c r="B279" s="8" t="s">
        <v>1031</v>
      </c>
      <c r="C279" s="13">
        <v>45589</v>
      </c>
      <c r="D279" s="13">
        <v>45588</v>
      </c>
      <c r="E279" s="9"/>
      <c r="F279" s="13">
        <f t="shared" si="9"/>
        <v>46318</v>
      </c>
      <c r="G279" s="16" t="str">
        <f t="shared" ca="1" si="10"/>
        <v>OK</v>
      </c>
      <c r="H279" s="15" t="s">
        <v>21</v>
      </c>
      <c r="I279" s="10" t="s">
        <v>1032</v>
      </c>
      <c r="J279" s="8" t="s">
        <v>23</v>
      </c>
      <c r="K279" s="8" t="s">
        <v>17</v>
      </c>
      <c r="L279" s="15">
        <v>46204</v>
      </c>
      <c r="M279" s="10" t="s">
        <v>1033</v>
      </c>
      <c r="N279" s="1" t="s">
        <v>1034</v>
      </c>
      <c r="O279"/>
      <c r="P279"/>
      <c r="Q279"/>
      <c r="R279"/>
      <c r="S279"/>
      <c r="T279"/>
      <c r="U279"/>
      <c r="V279"/>
      <c r="W279"/>
      <c r="X279"/>
    </row>
    <row r="280" spans="1:24">
      <c r="B280" s="8" t="s">
        <v>1035</v>
      </c>
      <c r="C280" s="9">
        <v>44498</v>
      </c>
      <c r="D280" s="11">
        <v>44497</v>
      </c>
      <c r="E280" s="9">
        <v>45792</v>
      </c>
      <c r="F280" s="13">
        <f t="shared" si="9"/>
        <v>46522</v>
      </c>
      <c r="G280" s="16" t="str">
        <f t="shared" ca="1" si="10"/>
        <v>OK</v>
      </c>
      <c r="H280" s="10" t="s">
        <v>461</v>
      </c>
      <c r="I280" s="10" t="s">
        <v>982</v>
      </c>
      <c r="J280" s="10" t="s">
        <v>23</v>
      </c>
      <c r="K280" s="10" t="s">
        <v>17</v>
      </c>
      <c r="L280" s="10">
        <v>46216</v>
      </c>
      <c r="M280" s="10" t="s">
        <v>1036</v>
      </c>
      <c r="N280" s="1" t="s">
        <v>1037</v>
      </c>
    </row>
    <row r="281" spans="1:24">
      <c r="B281" s="8" t="s">
        <v>1038</v>
      </c>
      <c r="C281" s="13">
        <v>41002</v>
      </c>
      <c r="D281" s="13">
        <v>38085</v>
      </c>
      <c r="E281" s="9">
        <v>45475</v>
      </c>
      <c r="F281" s="13">
        <f t="shared" si="9"/>
        <v>46205</v>
      </c>
      <c r="G281" s="16" t="str">
        <f t="shared" ca="1" si="10"/>
        <v>OK</v>
      </c>
      <c r="H281" s="10" t="s">
        <v>886</v>
      </c>
      <c r="I281" s="10" t="s">
        <v>1039</v>
      </c>
      <c r="J281" s="10" t="s">
        <v>397</v>
      </c>
      <c r="K281" s="10" t="s">
        <v>17</v>
      </c>
      <c r="L281" s="10">
        <v>46601</v>
      </c>
      <c r="M281" s="10" t="s">
        <v>888</v>
      </c>
      <c r="N281" s="1" t="s">
        <v>1040</v>
      </c>
    </row>
    <row r="282" spans="1:24">
      <c r="B282" s="8" t="s">
        <v>1041</v>
      </c>
      <c r="C282" s="9">
        <v>44861</v>
      </c>
      <c r="D282" s="11">
        <v>44860</v>
      </c>
      <c r="F282" s="13">
        <f t="shared" si="9"/>
        <v>45591</v>
      </c>
      <c r="G282" s="16" t="str">
        <f t="shared" ca="1" si="10"/>
        <v>Expired</v>
      </c>
      <c r="H282" s="10" t="s">
        <v>201</v>
      </c>
      <c r="I282" s="10" t="s">
        <v>1042</v>
      </c>
      <c r="J282" s="10" t="s">
        <v>203</v>
      </c>
      <c r="K282" s="10" t="s">
        <v>17</v>
      </c>
      <c r="L282" s="10">
        <v>46038</v>
      </c>
      <c r="N282" s="1" t="s">
        <v>1043</v>
      </c>
    </row>
    <row r="283" spans="1:24">
      <c r="B283" s="8" t="s">
        <v>1044</v>
      </c>
      <c r="C283" s="11">
        <v>44132</v>
      </c>
      <c r="D283" s="11">
        <v>44132</v>
      </c>
      <c r="E283" s="9">
        <v>44856</v>
      </c>
      <c r="F283" s="13">
        <f t="shared" si="9"/>
        <v>45587</v>
      </c>
      <c r="G283" s="16" t="str">
        <f t="shared" ca="1" si="10"/>
        <v>Expired</v>
      </c>
      <c r="H283" s="10" t="s">
        <v>148</v>
      </c>
      <c r="I283" s="10" t="s">
        <v>149</v>
      </c>
      <c r="J283" s="10" t="s">
        <v>16</v>
      </c>
      <c r="K283" s="10" t="s">
        <v>17</v>
      </c>
      <c r="L283" s="10">
        <v>46140</v>
      </c>
      <c r="M283" s="10" t="s">
        <v>1045</v>
      </c>
      <c r="N283" s="1" t="s">
        <v>1046</v>
      </c>
    </row>
    <row r="284" spans="1:24">
      <c r="B284" s="8" t="s">
        <v>1047</v>
      </c>
      <c r="C284" s="9">
        <v>45407</v>
      </c>
      <c r="D284" s="11">
        <v>45406</v>
      </c>
      <c r="E284" s="9">
        <v>46055</v>
      </c>
      <c r="F284" s="13">
        <f t="shared" si="9"/>
        <v>46785</v>
      </c>
      <c r="G284" s="16" t="str">
        <f t="shared" ca="1" si="10"/>
        <v>OK</v>
      </c>
      <c r="H284" s="10" t="s">
        <v>74</v>
      </c>
      <c r="I284" s="10" t="s">
        <v>75</v>
      </c>
      <c r="J284" s="10" t="s">
        <v>76</v>
      </c>
      <c r="K284" s="10" t="s">
        <v>77</v>
      </c>
      <c r="L284" s="10">
        <v>60631</v>
      </c>
      <c r="M284" s="10" t="s">
        <v>1048</v>
      </c>
      <c r="N284" s="1" t="s">
        <v>1049</v>
      </c>
    </row>
    <row r="285" spans="1:24">
      <c r="B285" s="8" t="s">
        <v>1050</v>
      </c>
      <c r="C285" s="13">
        <v>41320</v>
      </c>
      <c r="D285" s="13">
        <v>41320</v>
      </c>
      <c r="E285" s="9">
        <v>46009</v>
      </c>
      <c r="F285" s="13">
        <f t="shared" ref="F285:F348" si="11">IF(B285="","",IF(E285="",DATE(YEAR(D285)+2,MONTH(D285),DAY(D285)),DATE(YEAR(E285)+2,MONTH(E285),DAY(E285))))</f>
        <v>46739</v>
      </c>
      <c r="G285" s="16" t="str">
        <f t="shared" ca="1" si="10"/>
        <v>OK</v>
      </c>
      <c r="H285" s="10" t="s">
        <v>319</v>
      </c>
      <c r="I285" s="10" t="s">
        <v>320</v>
      </c>
      <c r="J285" s="10" t="s">
        <v>23</v>
      </c>
      <c r="K285" s="10" t="s">
        <v>17</v>
      </c>
      <c r="L285" s="10">
        <v>46250</v>
      </c>
      <c r="M285" s="10" t="s">
        <v>1051</v>
      </c>
      <c r="N285" s="1" t="s">
        <v>1052</v>
      </c>
    </row>
    <row r="286" spans="1:24">
      <c r="B286" s="8" t="s">
        <v>1053</v>
      </c>
      <c r="C286" s="13">
        <v>41584</v>
      </c>
      <c r="D286" s="13">
        <v>40627</v>
      </c>
      <c r="E286" s="9">
        <v>45548</v>
      </c>
      <c r="F286" s="13">
        <f t="shared" si="11"/>
        <v>46278</v>
      </c>
      <c r="G286" s="16" t="str">
        <f t="shared" ca="1" si="10"/>
        <v>OK</v>
      </c>
      <c r="H286" s="10" t="s">
        <v>81</v>
      </c>
      <c r="I286" s="10" t="s">
        <v>82</v>
      </c>
      <c r="J286" s="10" t="s">
        <v>23</v>
      </c>
      <c r="K286" s="10" t="s">
        <v>17</v>
      </c>
      <c r="L286" s="10">
        <v>46240</v>
      </c>
    </row>
    <row r="287" spans="1:24">
      <c r="B287" s="8" t="s">
        <v>1054</v>
      </c>
      <c r="C287" s="9">
        <v>45036</v>
      </c>
      <c r="D287" s="11">
        <v>45036</v>
      </c>
      <c r="F287" s="13">
        <f t="shared" si="11"/>
        <v>45767</v>
      </c>
      <c r="G287" s="16" t="str">
        <f t="shared" ca="1" si="10"/>
        <v>Expired</v>
      </c>
      <c r="H287" s="10" t="s">
        <v>21</v>
      </c>
      <c r="I287" s="10" t="s">
        <v>22</v>
      </c>
      <c r="J287" s="10" t="s">
        <v>23</v>
      </c>
      <c r="K287" s="10" t="s">
        <v>17</v>
      </c>
      <c r="L287" s="10">
        <v>46204</v>
      </c>
      <c r="M287" s="10" t="s">
        <v>1055</v>
      </c>
      <c r="N287" s="1" t="s">
        <v>1056</v>
      </c>
    </row>
    <row r="288" spans="1:24">
      <c r="B288" s="8" t="s">
        <v>1057</v>
      </c>
      <c r="C288" s="9">
        <v>45953</v>
      </c>
      <c r="D288" s="11">
        <v>45952</v>
      </c>
      <c r="F288" s="11">
        <f t="shared" si="11"/>
        <v>46682</v>
      </c>
      <c r="G288" s="2" t="str">
        <f t="shared" ca="1" si="10"/>
        <v>OK</v>
      </c>
      <c r="H288" s="10" t="s">
        <v>21</v>
      </c>
      <c r="I288" s="10" t="s">
        <v>1032</v>
      </c>
      <c r="J288" s="8" t="s">
        <v>23</v>
      </c>
      <c r="K288" s="8" t="s">
        <v>17</v>
      </c>
      <c r="L288" s="10">
        <v>46204</v>
      </c>
      <c r="N288" s="1" t="s">
        <v>1058</v>
      </c>
    </row>
    <row r="289" spans="2:15">
      <c r="B289" s="8" t="s">
        <v>1059</v>
      </c>
      <c r="C289" s="9">
        <v>45226</v>
      </c>
      <c r="D289" s="9">
        <v>45226</v>
      </c>
      <c r="E289" s="9">
        <v>45768</v>
      </c>
      <c r="F289" s="11">
        <f t="shared" si="11"/>
        <v>46498</v>
      </c>
      <c r="G289" s="2" t="str">
        <f t="shared" ca="1" si="10"/>
        <v>OK</v>
      </c>
      <c r="H289" s="10" t="s">
        <v>81</v>
      </c>
      <c r="I289" s="10" t="s">
        <v>82</v>
      </c>
      <c r="J289" s="10" t="s">
        <v>23</v>
      </c>
      <c r="K289" s="10" t="s">
        <v>17</v>
      </c>
      <c r="L289" s="10">
        <v>46240</v>
      </c>
    </row>
    <row r="290" spans="2:15">
      <c r="B290" s="8" t="s">
        <v>1060</v>
      </c>
      <c r="C290" s="9">
        <v>45226</v>
      </c>
      <c r="D290" s="9">
        <v>45226</v>
      </c>
      <c r="E290" s="9">
        <v>45876</v>
      </c>
      <c r="F290" s="11">
        <f t="shared" si="11"/>
        <v>46606</v>
      </c>
      <c r="G290" s="2" t="str">
        <f t="shared" ca="1" si="10"/>
        <v>OK</v>
      </c>
      <c r="H290" s="10" t="s">
        <v>814</v>
      </c>
      <c r="I290" s="10" t="s">
        <v>1061</v>
      </c>
      <c r="J290" s="10" t="s">
        <v>1062</v>
      </c>
      <c r="K290" s="10" t="s">
        <v>17</v>
      </c>
      <c r="L290" s="10">
        <v>46319</v>
      </c>
      <c r="N290" s="1" t="s">
        <v>1063</v>
      </c>
    </row>
    <row r="291" spans="2:15">
      <c r="B291" s="8" t="s">
        <v>1064</v>
      </c>
      <c r="C291" s="13">
        <v>41444</v>
      </c>
      <c r="D291" s="13">
        <v>38576</v>
      </c>
      <c r="E291" s="9">
        <v>45356</v>
      </c>
      <c r="F291" s="13">
        <f t="shared" si="11"/>
        <v>46086</v>
      </c>
      <c r="G291" s="16" t="str">
        <f t="shared" ca="1" si="10"/>
        <v>OK</v>
      </c>
      <c r="H291" s="10" t="s">
        <v>164</v>
      </c>
      <c r="I291" s="10" t="s">
        <v>184</v>
      </c>
      <c r="J291" s="10" t="s">
        <v>23</v>
      </c>
      <c r="K291" s="10" t="s">
        <v>17</v>
      </c>
      <c r="L291" s="10">
        <v>46268</v>
      </c>
      <c r="M291" s="10" t="s">
        <v>1065</v>
      </c>
      <c r="N291" s="1" t="s">
        <v>1066</v>
      </c>
    </row>
    <row r="292" spans="2:15">
      <c r="B292" s="8" t="s">
        <v>1067</v>
      </c>
      <c r="C292" s="9">
        <v>42668</v>
      </c>
      <c r="D292" s="13">
        <v>41584</v>
      </c>
      <c r="E292" s="9">
        <v>45989</v>
      </c>
      <c r="F292" s="13">
        <f t="shared" si="11"/>
        <v>46719</v>
      </c>
      <c r="G292" s="16" t="str">
        <f t="shared" ca="1" si="10"/>
        <v>OK</v>
      </c>
      <c r="H292" s="10" t="s">
        <v>319</v>
      </c>
      <c r="I292" s="10" t="s">
        <v>320</v>
      </c>
      <c r="J292" s="10" t="s">
        <v>23</v>
      </c>
      <c r="K292" s="10" t="s">
        <v>17</v>
      </c>
      <c r="L292" s="10">
        <v>46250</v>
      </c>
      <c r="M292" s="10" t="s">
        <v>1068</v>
      </c>
      <c r="N292" s="1" t="s">
        <v>1069</v>
      </c>
    </row>
    <row r="293" spans="2:15">
      <c r="B293" s="8" t="s">
        <v>1070</v>
      </c>
      <c r="C293" s="9">
        <v>44498</v>
      </c>
      <c r="D293" s="11">
        <v>44497</v>
      </c>
      <c r="E293" s="9">
        <v>45869</v>
      </c>
      <c r="F293" s="13">
        <f t="shared" si="11"/>
        <v>46599</v>
      </c>
      <c r="G293" s="16" t="str">
        <f t="shared" ca="1" si="10"/>
        <v>OK</v>
      </c>
      <c r="H293" s="10" t="s">
        <v>46</v>
      </c>
      <c r="I293" s="10" t="s">
        <v>697</v>
      </c>
      <c r="J293" s="10" t="s">
        <v>108</v>
      </c>
      <c r="K293" s="10" t="s">
        <v>77</v>
      </c>
      <c r="L293" s="10">
        <v>62220</v>
      </c>
      <c r="N293" s="1" t="s">
        <v>1071</v>
      </c>
    </row>
    <row r="294" spans="2:15">
      <c r="B294" s="8" t="s">
        <v>1072</v>
      </c>
      <c r="C294" s="9">
        <v>43236</v>
      </c>
      <c r="D294" s="11">
        <v>43235</v>
      </c>
      <c r="E294" s="9">
        <v>45856</v>
      </c>
      <c r="F294" s="13">
        <f t="shared" si="11"/>
        <v>46586</v>
      </c>
      <c r="G294" s="16" t="str">
        <f t="shared" ca="1" si="10"/>
        <v>OK</v>
      </c>
      <c r="H294" s="10" t="s">
        <v>21</v>
      </c>
      <c r="I294" s="10" t="s">
        <v>22</v>
      </c>
      <c r="J294" s="10" t="s">
        <v>23</v>
      </c>
      <c r="K294" s="10" t="s">
        <v>17</v>
      </c>
      <c r="L294" s="10">
        <v>46204</v>
      </c>
      <c r="M294" s="10" t="s">
        <v>1073</v>
      </c>
      <c r="N294" s="1" t="s">
        <v>1074</v>
      </c>
    </row>
    <row r="295" spans="2:15">
      <c r="B295" s="8" t="s">
        <v>1075</v>
      </c>
      <c r="C295" s="13">
        <v>41444</v>
      </c>
      <c r="D295" s="13">
        <v>38085</v>
      </c>
      <c r="E295" s="9">
        <v>46055</v>
      </c>
      <c r="F295" s="13">
        <f t="shared" si="11"/>
        <v>46785</v>
      </c>
      <c r="G295" s="16" t="str">
        <f t="shared" ca="1" si="10"/>
        <v>OK</v>
      </c>
      <c r="H295" s="10" t="s">
        <v>1076</v>
      </c>
      <c r="I295" s="10" t="s">
        <v>1077</v>
      </c>
      <c r="J295" s="10" t="s">
        <v>23</v>
      </c>
      <c r="K295" s="10" t="s">
        <v>17</v>
      </c>
      <c r="L295" s="10">
        <v>46204</v>
      </c>
      <c r="M295" s="10" t="s">
        <v>1078</v>
      </c>
      <c r="N295" s="1" t="s">
        <v>1079</v>
      </c>
    </row>
    <row r="296" spans="2:15">
      <c r="B296" s="8" t="s">
        <v>1080</v>
      </c>
      <c r="C296" s="9">
        <v>44035</v>
      </c>
      <c r="D296" s="11">
        <v>44034</v>
      </c>
      <c r="E296" s="9">
        <v>45446</v>
      </c>
      <c r="F296" s="13">
        <f t="shared" si="11"/>
        <v>46176</v>
      </c>
      <c r="G296" s="16" t="str">
        <f t="shared" ca="1" si="10"/>
        <v>OK</v>
      </c>
      <c r="H296" s="10" t="s">
        <v>294</v>
      </c>
      <c r="I296" s="10" t="s">
        <v>959</v>
      </c>
      <c r="J296" s="10" t="s">
        <v>960</v>
      </c>
      <c r="K296" s="10" t="s">
        <v>77</v>
      </c>
      <c r="L296" s="10">
        <v>60174</v>
      </c>
      <c r="M296" s="10" t="s">
        <v>1081</v>
      </c>
      <c r="N296" s="1" t="s">
        <v>1082</v>
      </c>
    </row>
    <row r="297" spans="2:15">
      <c r="B297" s="8" t="s">
        <v>1083</v>
      </c>
      <c r="C297" s="9">
        <v>44035</v>
      </c>
      <c r="D297" s="11">
        <v>44034</v>
      </c>
      <c r="E297" s="9">
        <v>44761</v>
      </c>
      <c r="F297" s="13">
        <f t="shared" si="11"/>
        <v>45492</v>
      </c>
      <c r="G297" s="16" t="str">
        <f t="shared" ca="1" si="10"/>
        <v>Expired</v>
      </c>
      <c r="H297" s="10" t="s">
        <v>56</v>
      </c>
      <c r="I297" s="10" t="s">
        <v>57</v>
      </c>
      <c r="J297" s="10" t="s">
        <v>23</v>
      </c>
      <c r="K297" s="10" t="s">
        <v>17</v>
      </c>
      <c r="L297" s="10">
        <v>46204</v>
      </c>
      <c r="M297" s="10" t="s">
        <v>58</v>
      </c>
      <c r="N297" s="1" t="s">
        <v>1084</v>
      </c>
    </row>
    <row r="298" spans="2:15">
      <c r="B298" s="8" t="s">
        <v>1085</v>
      </c>
      <c r="C298" s="11">
        <v>41657</v>
      </c>
      <c r="D298" s="11">
        <v>41656</v>
      </c>
      <c r="E298" s="9">
        <v>45420</v>
      </c>
      <c r="F298" s="13">
        <f t="shared" si="11"/>
        <v>46150</v>
      </c>
      <c r="G298" s="16" t="str">
        <f t="shared" ca="1" si="10"/>
        <v>OK</v>
      </c>
      <c r="H298" s="10" t="s">
        <v>40</v>
      </c>
      <c r="I298" s="10" t="s">
        <v>41</v>
      </c>
      <c r="J298" s="10" t="s">
        <v>42</v>
      </c>
      <c r="K298" s="10" t="s">
        <v>17</v>
      </c>
      <c r="L298" s="10">
        <v>47933</v>
      </c>
      <c r="M298" s="10" t="s">
        <v>1086</v>
      </c>
      <c r="N298" s="1" t="s">
        <v>1087</v>
      </c>
    </row>
    <row r="299" spans="2:15">
      <c r="B299" s="8" t="s">
        <v>1088</v>
      </c>
      <c r="C299" s="13">
        <v>39153</v>
      </c>
      <c r="D299" s="13">
        <v>37672</v>
      </c>
      <c r="E299" s="9">
        <v>45457</v>
      </c>
      <c r="F299" s="13">
        <f t="shared" si="11"/>
        <v>46187</v>
      </c>
      <c r="G299" s="16" t="str">
        <f t="shared" ca="1" si="10"/>
        <v>OK</v>
      </c>
      <c r="H299" s="10" t="s">
        <v>164</v>
      </c>
      <c r="I299" s="10" t="s">
        <v>306</v>
      </c>
      <c r="J299" s="10" t="s">
        <v>48</v>
      </c>
      <c r="K299" s="10" t="s">
        <v>17</v>
      </c>
      <c r="L299" s="10">
        <v>47715</v>
      </c>
      <c r="M299" s="10" t="s">
        <v>596</v>
      </c>
      <c r="N299" s="1" t="s">
        <v>1089</v>
      </c>
    </row>
    <row r="300" spans="2:15">
      <c r="B300" s="8" t="s">
        <v>1090</v>
      </c>
      <c r="C300" s="9">
        <v>45226</v>
      </c>
      <c r="D300" s="9">
        <v>45226</v>
      </c>
      <c r="E300" s="9">
        <v>46055</v>
      </c>
      <c r="F300" s="11">
        <f t="shared" si="11"/>
        <v>46785</v>
      </c>
      <c r="G300" s="2" t="str">
        <f t="shared" ca="1" si="10"/>
        <v>OK</v>
      </c>
      <c r="H300" s="10" t="s">
        <v>46</v>
      </c>
      <c r="J300" s="10"/>
      <c r="K300" s="10"/>
      <c r="N300" s="1" t="s">
        <v>1091</v>
      </c>
    </row>
    <row r="301" spans="2:15" ht="15">
      <c r="B301" s="8" t="s">
        <v>1092</v>
      </c>
      <c r="C301" s="9">
        <v>41922</v>
      </c>
      <c r="D301" s="11">
        <v>41799</v>
      </c>
      <c r="E301" s="9">
        <v>45963</v>
      </c>
      <c r="F301" s="13">
        <f t="shared" si="11"/>
        <v>46693</v>
      </c>
      <c r="G301" s="16" t="str">
        <f t="shared" ca="1" si="10"/>
        <v>OK</v>
      </c>
      <c r="H301" s="10" t="s">
        <v>1093</v>
      </c>
      <c r="I301" s="10" t="s">
        <v>1094</v>
      </c>
      <c r="J301" s="10" t="s">
        <v>23</v>
      </c>
      <c r="K301" s="10" t="s">
        <v>17</v>
      </c>
      <c r="L301" s="10">
        <v>46250</v>
      </c>
      <c r="M301" s="10" t="s">
        <v>1095</v>
      </c>
      <c r="N301" s="1" t="s">
        <v>1096</v>
      </c>
      <c r="O301" s="18" t="s">
        <v>215</v>
      </c>
    </row>
    <row r="302" spans="2:15">
      <c r="B302" s="8" t="s">
        <v>1097</v>
      </c>
      <c r="C302" s="9">
        <v>45226</v>
      </c>
      <c r="D302" s="9">
        <v>45226</v>
      </c>
      <c r="F302" s="11">
        <f t="shared" si="11"/>
        <v>45957</v>
      </c>
      <c r="G302" s="2" t="str">
        <f t="shared" ca="1" si="10"/>
        <v>Expired</v>
      </c>
      <c r="H302" s="10" t="s">
        <v>1098</v>
      </c>
      <c r="I302" s="10" t="s">
        <v>1099</v>
      </c>
      <c r="J302" s="10" t="s">
        <v>23</v>
      </c>
      <c r="K302" s="10" t="s">
        <v>17</v>
      </c>
      <c r="L302" s="10">
        <v>46204</v>
      </c>
      <c r="N302" s="1" t="s">
        <v>1100</v>
      </c>
    </row>
    <row r="303" spans="2:15">
      <c r="B303" s="8" t="s">
        <v>1101</v>
      </c>
      <c r="C303" s="14">
        <v>43727</v>
      </c>
      <c r="D303" s="13">
        <v>43726</v>
      </c>
      <c r="E303" s="14">
        <v>44581</v>
      </c>
      <c r="F303" s="13">
        <f t="shared" si="11"/>
        <v>45311</v>
      </c>
      <c r="G303" s="16" t="str">
        <f t="shared" ca="1" si="10"/>
        <v>Expired</v>
      </c>
      <c r="H303" s="10" t="s">
        <v>736</v>
      </c>
      <c r="I303" s="10" t="s">
        <v>737</v>
      </c>
      <c r="J303" s="10" t="s">
        <v>76</v>
      </c>
      <c r="K303" s="10" t="s">
        <v>1102</v>
      </c>
      <c r="L303" s="10">
        <v>60631</v>
      </c>
      <c r="M303" s="10" t="s">
        <v>1103</v>
      </c>
      <c r="N303" s="1" t="s">
        <v>1104</v>
      </c>
    </row>
    <row r="304" spans="2:15">
      <c r="B304" s="8" t="s">
        <v>1105</v>
      </c>
      <c r="C304" s="9">
        <v>45953</v>
      </c>
      <c r="D304" s="11">
        <v>45952</v>
      </c>
      <c r="F304" s="11">
        <f t="shared" si="11"/>
        <v>46682</v>
      </c>
      <c r="G304" s="2" t="str">
        <f t="shared" ca="1" si="10"/>
        <v>OK</v>
      </c>
      <c r="H304" s="10" t="s">
        <v>34</v>
      </c>
      <c r="I304" s="10" t="s">
        <v>842</v>
      </c>
      <c r="J304" s="8" t="s">
        <v>36</v>
      </c>
      <c r="K304" s="8" t="s">
        <v>17</v>
      </c>
      <c r="L304" s="10">
        <v>46350</v>
      </c>
      <c r="M304" s="10" t="s">
        <v>1106</v>
      </c>
      <c r="N304" s="1" t="s">
        <v>1107</v>
      </c>
    </row>
    <row r="305" spans="2:15">
      <c r="B305" s="8" t="s">
        <v>1108</v>
      </c>
      <c r="C305" s="9">
        <v>45953</v>
      </c>
      <c r="D305" s="11">
        <v>45952</v>
      </c>
      <c r="F305" s="11">
        <f t="shared" si="11"/>
        <v>46682</v>
      </c>
      <c r="G305" s="2" t="str">
        <f t="shared" ca="1" si="10"/>
        <v>OK</v>
      </c>
      <c r="H305" s="10" t="s">
        <v>46</v>
      </c>
      <c r="I305" s="15" t="s">
        <v>1109</v>
      </c>
      <c r="J305" s="12" t="s">
        <v>108</v>
      </c>
      <c r="K305" s="8" t="s">
        <v>77</v>
      </c>
      <c r="L305" s="10">
        <v>62220</v>
      </c>
      <c r="M305" s="10" t="s">
        <v>698</v>
      </c>
      <c r="N305" s="1" t="s">
        <v>1110</v>
      </c>
    </row>
    <row r="306" spans="2:15">
      <c r="B306" s="8" t="s">
        <v>1111</v>
      </c>
      <c r="C306" s="9">
        <v>45036</v>
      </c>
      <c r="D306" s="11">
        <v>45036</v>
      </c>
      <c r="E306" s="9">
        <v>45768</v>
      </c>
      <c r="F306" s="13">
        <f t="shared" si="11"/>
        <v>46498</v>
      </c>
      <c r="G306" s="16" t="str">
        <f t="shared" ca="1" si="10"/>
        <v>OK</v>
      </c>
      <c r="H306" s="10" t="s">
        <v>164</v>
      </c>
      <c r="I306" s="10" t="s">
        <v>1112</v>
      </c>
      <c r="J306" s="10" t="s">
        <v>97</v>
      </c>
      <c r="K306" s="10" t="s">
        <v>17</v>
      </c>
      <c r="L306" s="10">
        <v>46804</v>
      </c>
      <c r="M306" s="10" t="s">
        <v>1113</v>
      </c>
      <c r="N306" s="1" t="s">
        <v>1114</v>
      </c>
    </row>
    <row r="307" spans="2:15">
      <c r="B307" s="8" t="s">
        <v>1115</v>
      </c>
      <c r="C307" s="9">
        <v>45757</v>
      </c>
      <c r="D307" s="11">
        <v>45756</v>
      </c>
      <c r="F307" s="11">
        <f t="shared" si="11"/>
        <v>46486</v>
      </c>
      <c r="G307" s="2" t="str">
        <f t="shared" ca="1" si="10"/>
        <v>OK</v>
      </c>
    </row>
    <row r="308" spans="2:15">
      <c r="B308" s="8" t="s">
        <v>1116</v>
      </c>
      <c r="C308" s="9">
        <v>44861</v>
      </c>
      <c r="D308" s="11">
        <v>44860</v>
      </c>
      <c r="E308" s="9">
        <v>46073</v>
      </c>
      <c r="F308" s="13">
        <f t="shared" si="11"/>
        <v>46803</v>
      </c>
      <c r="G308" s="16" t="str">
        <f t="shared" ca="1" si="10"/>
        <v>OK</v>
      </c>
      <c r="H308" s="10" t="s">
        <v>1117</v>
      </c>
      <c r="I308" s="10" t="s">
        <v>1118</v>
      </c>
      <c r="J308" s="10" t="s">
        <v>97</v>
      </c>
      <c r="K308" s="10" t="s">
        <v>17</v>
      </c>
      <c r="L308" s="10">
        <v>46825</v>
      </c>
      <c r="N308" s="1" t="s">
        <v>1119</v>
      </c>
    </row>
    <row r="309" spans="2:15">
      <c r="B309" s="8" t="s">
        <v>1120</v>
      </c>
      <c r="C309" s="13">
        <v>41141</v>
      </c>
      <c r="D309" s="13">
        <v>40402</v>
      </c>
      <c r="E309" s="13">
        <v>45904</v>
      </c>
      <c r="F309" s="13">
        <f t="shared" si="11"/>
        <v>46634</v>
      </c>
      <c r="G309" s="16" t="str">
        <f t="shared" ca="1" si="10"/>
        <v>OK</v>
      </c>
      <c r="H309" s="10" t="s">
        <v>1121</v>
      </c>
      <c r="I309" s="10" t="s">
        <v>1122</v>
      </c>
      <c r="J309" s="10" t="s">
        <v>397</v>
      </c>
      <c r="K309" s="10" t="s">
        <v>17</v>
      </c>
      <c r="L309" s="10">
        <v>46601</v>
      </c>
      <c r="M309" s="10" t="s">
        <v>1123</v>
      </c>
      <c r="N309" s="1" t="s">
        <v>1124</v>
      </c>
      <c r="O309" s="8"/>
    </row>
    <row r="310" spans="2:15">
      <c r="B310" s="8" t="s">
        <v>1125</v>
      </c>
      <c r="C310" s="9">
        <v>44035</v>
      </c>
      <c r="D310" s="11">
        <v>44034</v>
      </c>
      <c r="E310" s="9">
        <v>45490</v>
      </c>
      <c r="F310" s="13">
        <f t="shared" si="11"/>
        <v>46220</v>
      </c>
      <c r="G310" s="16" t="str">
        <f t="shared" ca="1" si="10"/>
        <v>OK</v>
      </c>
      <c r="H310" s="10" t="s">
        <v>100</v>
      </c>
      <c r="I310" s="10" t="s">
        <v>101</v>
      </c>
      <c r="J310" s="10" t="str">
        <f>"Indianapolis"</f>
        <v>Indianapolis</v>
      </c>
      <c r="K310" s="10" t="str">
        <f>"IN"</f>
        <v>IN</v>
      </c>
      <c r="L310" s="10">
        <v>46204</v>
      </c>
      <c r="M310" s="10" t="s">
        <v>1126</v>
      </c>
      <c r="N310" s="1" t="s">
        <v>1127</v>
      </c>
    </row>
    <row r="311" spans="2:15">
      <c r="B311" s="8" t="s">
        <v>1128</v>
      </c>
      <c r="C311" s="9">
        <v>45226</v>
      </c>
      <c r="D311" s="9">
        <v>45226</v>
      </c>
      <c r="E311" s="9">
        <v>45930</v>
      </c>
      <c r="F311" s="11">
        <f t="shared" si="11"/>
        <v>46660</v>
      </c>
      <c r="G311" s="2" t="str">
        <f t="shared" ca="1" si="10"/>
        <v>OK</v>
      </c>
      <c r="H311" s="10" t="s">
        <v>100</v>
      </c>
      <c r="I311" s="10" t="s">
        <v>1129</v>
      </c>
      <c r="J311" s="10" t="s">
        <v>1130</v>
      </c>
      <c r="K311" s="10" t="s">
        <v>775</v>
      </c>
      <c r="L311" s="10">
        <v>64105</v>
      </c>
      <c r="N311" s="1" t="s">
        <v>1131</v>
      </c>
    </row>
    <row r="312" spans="2:15">
      <c r="B312" s="8" t="s">
        <v>1132</v>
      </c>
      <c r="C312" s="9">
        <v>44861</v>
      </c>
      <c r="D312" s="11">
        <v>44860</v>
      </c>
      <c r="E312" s="9">
        <v>45258</v>
      </c>
      <c r="F312" s="13">
        <f t="shared" si="11"/>
        <v>45989</v>
      </c>
      <c r="G312" s="16" t="str">
        <f t="shared" ca="1" si="10"/>
        <v>Expired</v>
      </c>
      <c r="H312" s="10" t="s">
        <v>152</v>
      </c>
      <c r="I312" s="10" t="s">
        <v>1133</v>
      </c>
      <c r="J312" s="10" t="s">
        <v>23</v>
      </c>
      <c r="K312" s="10" t="s">
        <v>17</v>
      </c>
      <c r="L312" s="10">
        <v>46254</v>
      </c>
      <c r="N312" s="1" t="s">
        <v>1134</v>
      </c>
    </row>
    <row r="313" spans="2:15">
      <c r="B313" s="8" t="s">
        <v>1135</v>
      </c>
      <c r="C313" s="11">
        <v>44860</v>
      </c>
      <c r="D313" s="11">
        <v>44860</v>
      </c>
      <c r="F313" s="13">
        <f t="shared" si="11"/>
        <v>45591</v>
      </c>
      <c r="G313" s="16" t="str">
        <f t="shared" ca="1" si="10"/>
        <v>Expired</v>
      </c>
      <c r="H313" s="10" t="s">
        <v>1136</v>
      </c>
      <c r="I313" s="10" t="s">
        <v>1137</v>
      </c>
      <c r="J313" s="10" t="s">
        <v>1019</v>
      </c>
      <c r="K313" s="10" t="s">
        <v>17</v>
      </c>
      <c r="L313" s="10">
        <v>46383</v>
      </c>
      <c r="N313" s="1" t="s">
        <v>1138</v>
      </c>
    </row>
    <row r="314" spans="2:15">
      <c r="B314" s="8" t="s">
        <v>1139</v>
      </c>
      <c r="C314" s="14">
        <v>44498</v>
      </c>
      <c r="D314" s="13">
        <v>44497</v>
      </c>
      <c r="E314" s="14">
        <v>45756</v>
      </c>
      <c r="F314" s="13">
        <f t="shared" si="11"/>
        <v>46486</v>
      </c>
      <c r="G314" s="16" t="str">
        <f t="shared" ca="1" si="10"/>
        <v>OK</v>
      </c>
      <c r="H314" s="10" t="s">
        <v>81</v>
      </c>
      <c r="I314" s="10" t="s">
        <v>82</v>
      </c>
      <c r="J314" s="10" t="s">
        <v>23</v>
      </c>
      <c r="K314" s="10" t="s">
        <v>17</v>
      </c>
      <c r="L314" s="10">
        <v>46240</v>
      </c>
      <c r="M314" s="35"/>
      <c r="N314" s="1" t="s">
        <v>1140</v>
      </c>
    </row>
    <row r="315" spans="2:15" ht="15">
      <c r="B315" s="8" t="s">
        <v>1141</v>
      </c>
      <c r="C315" s="9">
        <v>44498</v>
      </c>
      <c r="D315" s="11">
        <v>44497</v>
      </c>
      <c r="E315" s="9">
        <v>45775</v>
      </c>
      <c r="F315" s="13">
        <f t="shared" si="11"/>
        <v>46505</v>
      </c>
      <c r="G315" s="16" t="str">
        <f t="shared" ca="1" si="10"/>
        <v>OK</v>
      </c>
      <c r="H315" s="10" t="s">
        <v>201</v>
      </c>
      <c r="I315" s="10" t="s">
        <v>202</v>
      </c>
      <c r="J315" s="10" t="str">
        <f>"Fishers"</f>
        <v>Fishers</v>
      </c>
      <c r="K315" s="10" t="str">
        <f>"IN"</f>
        <v>IN</v>
      </c>
      <c r="L315" s="10" t="str">
        <f>"46038"</f>
        <v>46038</v>
      </c>
      <c r="N315" s="1" t="s">
        <v>1142</v>
      </c>
      <c r="O315" s="19"/>
    </row>
    <row r="316" spans="2:15">
      <c r="B316" s="8" t="s">
        <v>1143</v>
      </c>
      <c r="C316" s="11">
        <v>45226</v>
      </c>
      <c r="D316" s="11">
        <v>45226</v>
      </c>
      <c r="F316" s="11">
        <f t="shared" si="11"/>
        <v>45957</v>
      </c>
      <c r="G316" s="2" t="str">
        <f t="shared" ca="1" si="10"/>
        <v>Expired</v>
      </c>
      <c r="H316" s="10" t="s">
        <v>1144</v>
      </c>
      <c r="I316" s="10" t="s">
        <v>1145</v>
      </c>
      <c r="J316" s="10" t="s">
        <v>989</v>
      </c>
      <c r="K316" s="10" t="s">
        <v>17</v>
      </c>
      <c r="L316" s="10">
        <v>46032</v>
      </c>
      <c r="M316" s="10" t="s">
        <v>1146</v>
      </c>
      <c r="N316" s="1" t="s">
        <v>1147</v>
      </c>
    </row>
    <row r="317" spans="2:15">
      <c r="B317" s="8" t="s">
        <v>1148</v>
      </c>
      <c r="C317" s="9">
        <v>44133</v>
      </c>
      <c r="D317" s="11">
        <v>44132</v>
      </c>
      <c r="E317" s="9">
        <v>45621</v>
      </c>
      <c r="F317" s="13">
        <f t="shared" si="11"/>
        <v>46351</v>
      </c>
      <c r="G317" s="16" t="str">
        <f t="shared" ca="1" si="10"/>
        <v>OK</v>
      </c>
      <c r="H317" s="10" t="s">
        <v>56</v>
      </c>
      <c r="I317" s="10" t="s">
        <v>57</v>
      </c>
      <c r="J317" s="10" t="s">
        <v>23</v>
      </c>
      <c r="K317" s="10" t="s">
        <v>17</v>
      </c>
      <c r="L317" s="10">
        <v>46204</v>
      </c>
      <c r="M317" s="10" t="s">
        <v>1149</v>
      </c>
      <c r="N317" s="1" t="s">
        <v>1150</v>
      </c>
    </row>
    <row r="318" spans="2:15">
      <c r="B318" s="8" t="s">
        <v>1151</v>
      </c>
      <c r="C318" s="14">
        <v>43601</v>
      </c>
      <c r="D318" s="13">
        <v>43600</v>
      </c>
      <c r="E318" s="14">
        <v>44581</v>
      </c>
      <c r="F318" s="13">
        <f t="shared" si="11"/>
        <v>45311</v>
      </c>
      <c r="G318" s="16" t="str">
        <f t="shared" ca="1" si="10"/>
        <v>Expired</v>
      </c>
      <c r="H318" s="10" t="s">
        <v>21</v>
      </c>
      <c r="I318" s="10" t="s">
        <v>22</v>
      </c>
      <c r="J318" s="10" t="s">
        <v>23</v>
      </c>
      <c r="K318" s="10" t="s">
        <v>17</v>
      </c>
      <c r="L318" s="10">
        <v>46204</v>
      </c>
      <c r="M318" s="10" t="s">
        <v>1152</v>
      </c>
      <c r="N318" s="1" t="s">
        <v>1153</v>
      </c>
    </row>
    <row r="319" spans="2:15">
      <c r="B319" s="8" t="s">
        <v>1154</v>
      </c>
      <c r="C319" s="11">
        <v>42579</v>
      </c>
      <c r="D319" s="11">
        <v>42579</v>
      </c>
      <c r="E319" s="9">
        <v>45348</v>
      </c>
      <c r="F319" s="13">
        <f t="shared" si="11"/>
        <v>46079</v>
      </c>
      <c r="G319" s="16" t="str">
        <f t="shared" ca="1" si="10"/>
        <v>Expired</v>
      </c>
      <c r="H319" s="10" t="s">
        <v>34</v>
      </c>
      <c r="I319" s="10" t="s">
        <v>842</v>
      </c>
      <c r="J319" s="10" t="s">
        <v>36</v>
      </c>
      <c r="K319" s="10" t="s">
        <v>17</v>
      </c>
      <c r="L319" s="10">
        <v>46350</v>
      </c>
      <c r="M319" s="10" t="s">
        <v>1155</v>
      </c>
      <c r="N319" s="1" t="s">
        <v>1156</v>
      </c>
    </row>
    <row r="320" spans="2:15">
      <c r="B320" s="8" t="s">
        <v>1157</v>
      </c>
      <c r="C320" s="14">
        <v>42580</v>
      </c>
      <c r="D320" s="13">
        <v>42579</v>
      </c>
      <c r="E320" s="14">
        <v>45491</v>
      </c>
      <c r="F320" s="13">
        <f t="shared" si="11"/>
        <v>46221</v>
      </c>
      <c r="G320" s="16" t="str">
        <f t="shared" ca="1" si="10"/>
        <v>OK</v>
      </c>
      <c r="H320" s="10" t="s">
        <v>206</v>
      </c>
      <c r="I320" s="10" t="s">
        <v>948</v>
      </c>
      <c r="J320" s="10" t="s">
        <v>23</v>
      </c>
      <c r="K320" s="10" t="s">
        <v>17</v>
      </c>
      <c r="L320" s="10">
        <v>46204</v>
      </c>
      <c r="M320" s="10" t="s">
        <v>1158</v>
      </c>
      <c r="N320" s="1" t="s">
        <v>1159</v>
      </c>
    </row>
    <row r="321" spans="2:15">
      <c r="B321" s="8" t="s">
        <v>1160</v>
      </c>
      <c r="C321" s="9">
        <v>43236</v>
      </c>
      <c r="D321" s="11">
        <v>43235</v>
      </c>
      <c r="E321" s="9">
        <v>45992</v>
      </c>
      <c r="F321" s="13">
        <f t="shared" si="11"/>
        <v>46722</v>
      </c>
      <c r="G321" s="16" t="str">
        <f t="shared" ca="1" si="10"/>
        <v>OK</v>
      </c>
      <c r="H321" s="10" t="s">
        <v>164</v>
      </c>
      <c r="I321" s="10" t="s">
        <v>184</v>
      </c>
      <c r="J321" s="10" t="s">
        <v>23</v>
      </c>
      <c r="K321" s="10" t="s">
        <v>17</v>
      </c>
      <c r="L321" s="10">
        <v>46268</v>
      </c>
      <c r="N321" s="1" t="s">
        <v>1161</v>
      </c>
    </row>
    <row r="322" spans="2:15">
      <c r="B322" s="8" t="s">
        <v>1162</v>
      </c>
      <c r="C322" s="13">
        <v>43726</v>
      </c>
      <c r="D322" s="13">
        <v>43726</v>
      </c>
      <c r="E322" s="14">
        <v>44581</v>
      </c>
      <c r="F322" s="13">
        <f t="shared" si="11"/>
        <v>45311</v>
      </c>
      <c r="G322" s="16" t="str">
        <f t="shared" ref="G322:G385" ca="1" si="12">IF(B322="","",IF(F322&lt;TODAY(),"Expired","OK"))</f>
        <v>Expired</v>
      </c>
      <c r="H322" s="10" t="s">
        <v>201</v>
      </c>
      <c r="I322" s="10" t="s">
        <v>202</v>
      </c>
      <c r="J322" s="10" t="s">
        <v>203</v>
      </c>
      <c r="K322" s="10" t="s">
        <v>17</v>
      </c>
      <c r="L322" s="10">
        <v>46038</v>
      </c>
      <c r="M322" s="10" t="s">
        <v>358</v>
      </c>
      <c r="N322" s="1" t="s">
        <v>1163</v>
      </c>
    </row>
    <row r="323" spans="2:15">
      <c r="B323" s="8" t="s">
        <v>1164</v>
      </c>
      <c r="C323" s="9">
        <v>44498</v>
      </c>
      <c r="D323" s="11">
        <v>44497</v>
      </c>
      <c r="E323" s="9">
        <v>45244</v>
      </c>
      <c r="F323" s="13">
        <f t="shared" si="11"/>
        <v>45975</v>
      </c>
      <c r="G323" s="16" t="str">
        <f t="shared" ca="1" si="12"/>
        <v>Expired</v>
      </c>
      <c r="H323" s="10" t="s">
        <v>40</v>
      </c>
      <c r="I323" s="10" t="s">
        <v>41</v>
      </c>
      <c r="J323" s="10" t="s">
        <v>42</v>
      </c>
      <c r="K323" s="10" t="s">
        <v>17</v>
      </c>
      <c r="L323" s="10">
        <v>47933</v>
      </c>
      <c r="N323" s="1" t="s">
        <v>1165</v>
      </c>
    </row>
    <row r="324" spans="2:15">
      <c r="B324" s="8" t="s">
        <v>1166</v>
      </c>
      <c r="C324" s="9">
        <v>44133</v>
      </c>
      <c r="D324" s="11">
        <v>44132</v>
      </c>
      <c r="E324" s="9">
        <v>44733</v>
      </c>
      <c r="F324" s="13">
        <f t="shared" si="11"/>
        <v>45464</v>
      </c>
      <c r="G324" s="16" t="str">
        <f t="shared" ca="1" si="12"/>
        <v>Expired</v>
      </c>
      <c r="H324" s="10" t="s">
        <v>1167</v>
      </c>
      <c r="I324" s="10" t="s">
        <v>1168</v>
      </c>
      <c r="J324" s="10" t="s">
        <v>1169</v>
      </c>
      <c r="K324" s="10" t="s">
        <v>77</v>
      </c>
      <c r="L324" s="10">
        <v>60463</v>
      </c>
      <c r="M324" s="10" t="s">
        <v>1170</v>
      </c>
      <c r="N324" s="1" t="s">
        <v>1171</v>
      </c>
    </row>
    <row r="325" spans="2:15">
      <c r="B325" s="8" t="s">
        <v>1172</v>
      </c>
      <c r="C325" s="9">
        <v>44721</v>
      </c>
      <c r="D325" s="11" t="s">
        <v>230</v>
      </c>
      <c r="E325" s="9">
        <v>44721</v>
      </c>
      <c r="F325" s="13">
        <f t="shared" si="11"/>
        <v>45452</v>
      </c>
      <c r="G325" s="16" t="str">
        <f t="shared" ca="1" si="12"/>
        <v>Expired</v>
      </c>
      <c r="H325" s="10" t="s">
        <v>206</v>
      </c>
      <c r="I325" s="10" t="s">
        <v>1173</v>
      </c>
      <c r="J325" s="10" t="s">
        <v>76</v>
      </c>
      <c r="K325" s="10" t="s">
        <v>77</v>
      </c>
      <c r="L325" s="10">
        <v>60602</v>
      </c>
      <c r="M325" s="10" t="s">
        <v>1174</v>
      </c>
      <c r="N325" s="1" t="s">
        <v>1175</v>
      </c>
    </row>
    <row r="326" spans="2:15">
      <c r="B326" s="8" t="s">
        <v>1176</v>
      </c>
      <c r="C326" s="9">
        <v>42580</v>
      </c>
      <c r="D326" s="11">
        <v>42579</v>
      </c>
      <c r="E326" s="9">
        <v>45954</v>
      </c>
      <c r="F326" s="13">
        <f t="shared" si="11"/>
        <v>46684</v>
      </c>
      <c r="G326" s="16" t="str">
        <f t="shared" ca="1" si="12"/>
        <v>OK</v>
      </c>
      <c r="H326" s="10" t="s">
        <v>176</v>
      </c>
      <c r="I326" s="10" t="s">
        <v>177</v>
      </c>
      <c r="J326" s="10" t="s">
        <v>23</v>
      </c>
      <c r="K326" s="10" t="s">
        <v>17</v>
      </c>
      <c r="L326" s="10">
        <v>46268</v>
      </c>
      <c r="N326" s="1" t="s">
        <v>1177</v>
      </c>
    </row>
    <row r="327" spans="2:15">
      <c r="B327" s="8" t="s">
        <v>1178</v>
      </c>
      <c r="C327" s="14">
        <v>44133</v>
      </c>
      <c r="D327" s="13">
        <v>44132</v>
      </c>
      <c r="E327" s="14">
        <v>45887</v>
      </c>
      <c r="F327" s="13">
        <f t="shared" si="11"/>
        <v>46617</v>
      </c>
      <c r="G327" s="16" t="str">
        <f t="shared" ca="1" si="12"/>
        <v>OK</v>
      </c>
      <c r="H327" s="10" t="s">
        <v>1179</v>
      </c>
      <c r="I327" s="10" t="str">
        <f>"429 N Pennsylvania Street, Ste. 409"</f>
        <v>429 N Pennsylvania Street, Ste. 409</v>
      </c>
      <c r="J327" s="10" t="str">
        <f>"Indianapolis"</f>
        <v>Indianapolis</v>
      </c>
      <c r="K327" s="10" t="str">
        <f>"IN"</f>
        <v>IN</v>
      </c>
      <c r="L327" s="10" t="str">
        <f>"46204"</f>
        <v>46204</v>
      </c>
      <c r="N327" s="1" t="s">
        <v>1180</v>
      </c>
    </row>
    <row r="328" spans="2:15">
      <c r="B328" s="8" t="s">
        <v>1181</v>
      </c>
      <c r="C328" s="9">
        <v>44861</v>
      </c>
      <c r="D328" s="11">
        <v>44860</v>
      </c>
      <c r="E328" s="9">
        <v>45418</v>
      </c>
      <c r="F328" s="13">
        <f t="shared" si="11"/>
        <v>46148</v>
      </c>
      <c r="G328" s="16" t="str">
        <f t="shared" ca="1" si="12"/>
        <v>OK</v>
      </c>
      <c r="H328" s="10" t="s">
        <v>422</v>
      </c>
      <c r="I328" s="10" t="s">
        <v>901</v>
      </c>
      <c r="J328" s="10" t="s">
        <v>23</v>
      </c>
      <c r="K328" s="10" t="s">
        <v>17</v>
      </c>
      <c r="L328" s="10">
        <v>46256</v>
      </c>
      <c r="M328" s="10" t="s">
        <v>1182</v>
      </c>
      <c r="N328" s="1" t="s">
        <v>1183</v>
      </c>
    </row>
    <row r="329" spans="2:15">
      <c r="B329" s="8" t="s">
        <v>1184</v>
      </c>
      <c r="C329" s="14">
        <v>44725</v>
      </c>
      <c r="D329" s="14">
        <v>44725</v>
      </c>
      <c r="E329" s="14"/>
      <c r="F329" s="13">
        <f t="shared" si="11"/>
        <v>45456</v>
      </c>
      <c r="G329" s="16" t="str">
        <f t="shared" ca="1" si="12"/>
        <v>Expired</v>
      </c>
      <c r="H329" s="10" t="s">
        <v>1185</v>
      </c>
      <c r="I329" s="10" t="s">
        <v>1186</v>
      </c>
      <c r="J329" s="10" t="s">
        <v>1187</v>
      </c>
      <c r="K329" s="10" t="s">
        <v>17</v>
      </c>
      <c r="L329" s="10">
        <v>46410</v>
      </c>
      <c r="N329" s="1" t="s">
        <v>1188</v>
      </c>
    </row>
    <row r="330" spans="2:15">
      <c r="B330" s="8" t="s">
        <v>1189</v>
      </c>
      <c r="C330" s="9">
        <v>45226</v>
      </c>
      <c r="D330" s="9">
        <v>45226</v>
      </c>
      <c r="F330" s="11">
        <f t="shared" si="11"/>
        <v>45957</v>
      </c>
      <c r="G330" s="2" t="str">
        <f t="shared" ca="1" si="12"/>
        <v>Expired</v>
      </c>
      <c r="H330" s="10" t="s">
        <v>21</v>
      </c>
      <c r="I330" s="10" t="s">
        <v>22</v>
      </c>
      <c r="J330" s="10" t="s">
        <v>23</v>
      </c>
      <c r="K330" s="10" t="s">
        <v>17</v>
      </c>
      <c r="L330" s="10">
        <v>46204</v>
      </c>
      <c r="M330" s="10" t="s">
        <v>1190</v>
      </c>
      <c r="N330" s="1" t="s">
        <v>1191</v>
      </c>
    </row>
    <row r="331" spans="2:15">
      <c r="B331" s="8" t="s">
        <v>1192</v>
      </c>
      <c r="C331" s="9">
        <v>42486</v>
      </c>
      <c r="D331" s="11">
        <v>42485</v>
      </c>
      <c r="E331" s="9">
        <v>45783</v>
      </c>
      <c r="F331" s="13">
        <f t="shared" si="11"/>
        <v>46513</v>
      </c>
      <c r="G331" s="16" t="str">
        <f t="shared" ca="1" si="12"/>
        <v>OK</v>
      </c>
      <c r="H331" s="10" t="s">
        <v>1193</v>
      </c>
      <c r="I331" s="10" t="s">
        <v>1194</v>
      </c>
      <c r="J331" s="10" t="s">
        <v>375</v>
      </c>
      <c r="K331" s="10" t="s">
        <v>17</v>
      </c>
      <c r="M331" s="10" t="s">
        <v>1195</v>
      </c>
      <c r="N331" s="1" t="s">
        <v>1196</v>
      </c>
    </row>
    <row r="332" spans="2:15">
      <c r="B332" s="8" t="s">
        <v>1197</v>
      </c>
      <c r="C332" s="9">
        <v>43026</v>
      </c>
      <c r="D332" s="11">
        <v>43025</v>
      </c>
      <c r="E332" s="13">
        <v>45768</v>
      </c>
      <c r="F332" s="13">
        <f t="shared" si="11"/>
        <v>46498</v>
      </c>
      <c r="G332" s="16" t="str">
        <f t="shared" ca="1" si="12"/>
        <v>OK</v>
      </c>
      <c r="H332" s="10" t="s">
        <v>206</v>
      </c>
      <c r="I332" s="10" t="s">
        <v>1198</v>
      </c>
      <c r="J332" s="10" t="s">
        <v>69</v>
      </c>
      <c r="K332" s="10" t="s">
        <v>1199</v>
      </c>
      <c r="L332" s="10">
        <v>45202</v>
      </c>
      <c r="M332" s="10" t="s">
        <v>1200</v>
      </c>
      <c r="N332" s="1" t="s">
        <v>1201</v>
      </c>
    </row>
    <row r="333" spans="2:15">
      <c r="B333" s="8" t="s">
        <v>1202</v>
      </c>
      <c r="C333" s="9">
        <v>43727</v>
      </c>
      <c r="D333" s="11">
        <v>43726</v>
      </c>
      <c r="E333" s="9">
        <v>45412</v>
      </c>
      <c r="F333" s="13">
        <f t="shared" si="11"/>
        <v>46142</v>
      </c>
      <c r="G333" s="16" t="str">
        <f t="shared" ca="1" si="12"/>
        <v>OK</v>
      </c>
      <c r="H333" s="10" t="s">
        <v>164</v>
      </c>
      <c r="I333" s="10" t="s">
        <v>306</v>
      </c>
      <c r="J333" s="10" t="s">
        <v>48</v>
      </c>
      <c r="K333" s="10" t="s">
        <v>17</v>
      </c>
      <c r="L333" s="10">
        <v>47715</v>
      </c>
      <c r="M333" s="10" t="s">
        <v>593</v>
      </c>
      <c r="N333" s="1" t="s">
        <v>1203</v>
      </c>
    </row>
    <row r="334" spans="2:15">
      <c r="B334" s="8" t="s">
        <v>1204</v>
      </c>
      <c r="C334" s="9">
        <v>44133</v>
      </c>
      <c r="D334" s="11">
        <v>44132</v>
      </c>
      <c r="E334" s="9">
        <v>45944</v>
      </c>
      <c r="F334" s="13">
        <f t="shared" si="11"/>
        <v>46674</v>
      </c>
      <c r="G334" s="16" t="str">
        <f t="shared" ca="1" si="12"/>
        <v>OK</v>
      </c>
      <c r="H334" s="10" t="s">
        <v>249</v>
      </c>
      <c r="I334" s="10" t="s">
        <v>1205</v>
      </c>
      <c r="J334" s="10" t="s">
        <v>97</v>
      </c>
      <c r="K334" s="10" t="s">
        <v>17</v>
      </c>
      <c r="L334" s="10">
        <v>46802</v>
      </c>
      <c r="M334" s="10" t="s">
        <v>1206</v>
      </c>
      <c r="N334" s="1" t="s">
        <v>1207</v>
      </c>
    </row>
    <row r="335" spans="2:15">
      <c r="B335" s="8" t="s">
        <v>1208</v>
      </c>
      <c r="C335" s="11">
        <v>44720</v>
      </c>
      <c r="D335" s="11">
        <v>44720</v>
      </c>
      <c r="F335" s="13">
        <f t="shared" si="11"/>
        <v>45451</v>
      </c>
      <c r="G335" s="16" t="str">
        <f t="shared" ca="1" si="12"/>
        <v>Expired</v>
      </c>
      <c r="H335" s="10" t="s">
        <v>302</v>
      </c>
      <c r="I335" s="10" t="s">
        <v>1209</v>
      </c>
      <c r="J335" s="10" t="s">
        <v>23</v>
      </c>
      <c r="K335" s="10" t="s">
        <v>17</v>
      </c>
      <c r="L335" s="10">
        <v>46278</v>
      </c>
      <c r="N335" s="1" t="s">
        <v>1210</v>
      </c>
      <c r="O335" s="21"/>
    </row>
    <row r="336" spans="2:15">
      <c r="B336" s="8" t="s">
        <v>1211</v>
      </c>
      <c r="C336" s="13">
        <v>41141</v>
      </c>
      <c r="D336" s="13">
        <v>39527</v>
      </c>
      <c r="E336" s="13">
        <v>44761</v>
      </c>
      <c r="F336" s="13">
        <f t="shared" si="11"/>
        <v>45492</v>
      </c>
      <c r="G336" s="16" t="str">
        <f t="shared" ca="1" si="12"/>
        <v>Expired</v>
      </c>
      <c r="H336" s="10" t="s">
        <v>81</v>
      </c>
      <c r="I336" s="10" t="s">
        <v>82</v>
      </c>
      <c r="J336" s="10" t="s">
        <v>23</v>
      </c>
      <c r="K336" s="10" t="s">
        <v>17</v>
      </c>
      <c r="L336" s="10">
        <v>46240</v>
      </c>
      <c r="M336" s="10" t="s">
        <v>83</v>
      </c>
      <c r="N336" s="1" t="s">
        <v>1212</v>
      </c>
    </row>
    <row r="337" spans="2:20">
      <c r="B337" s="8" t="s">
        <v>1213</v>
      </c>
      <c r="C337" s="13">
        <v>41444</v>
      </c>
      <c r="D337" s="13">
        <v>38751</v>
      </c>
      <c r="E337" s="9">
        <v>45831</v>
      </c>
      <c r="F337" s="13">
        <f t="shared" si="11"/>
        <v>46561</v>
      </c>
      <c r="G337" s="16" t="str">
        <f t="shared" ca="1" si="12"/>
        <v>OK</v>
      </c>
      <c r="H337" s="10" t="s">
        <v>81</v>
      </c>
      <c r="I337" s="10" t="s">
        <v>82</v>
      </c>
      <c r="J337" s="10" t="str">
        <f>"Indianapolis"</f>
        <v>Indianapolis</v>
      </c>
      <c r="K337" s="10" t="str">
        <f>"IN"</f>
        <v>IN</v>
      </c>
      <c r="L337" s="10">
        <v>46240</v>
      </c>
      <c r="M337" s="10" t="s">
        <v>83</v>
      </c>
      <c r="N337" s="1" t="s">
        <v>1214</v>
      </c>
    </row>
    <row r="338" spans="2:20">
      <c r="B338" s="8" t="s">
        <v>1215</v>
      </c>
      <c r="C338" s="13">
        <v>41922</v>
      </c>
      <c r="D338" s="13">
        <v>41921</v>
      </c>
      <c r="E338" s="9">
        <v>45782</v>
      </c>
      <c r="F338" s="13">
        <f t="shared" si="11"/>
        <v>46512</v>
      </c>
      <c r="G338" s="16" t="str">
        <f t="shared" ca="1" si="12"/>
        <v>OK</v>
      </c>
      <c r="H338" s="10" t="s">
        <v>176</v>
      </c>
      <c r="I338" s="10" t="s">
        <v>177</v>
      </c>
      <c r="J338" s="10" t="s">
        <v>23</v>
      </c>
      <c r="K338" s="10" t="str">
        <f>"IN"</f>
        <v>IN</v>
      </c>
      <c r="L338" s="10">
        <v>46268</v>
      </c>
      <c r="M338" s="10" t="s">
        <v>1216</v>
      </c>
      <c r="N338" s="1" t="s">
        <v>1217</v>
      </c>
    </row>
    <row r="339" spans="2:20">
      <c r="B339" s="8" t="s">
        <v>1218</v>
      </c>
      <c r="C339" s="9">
        <v>45757</v>
      </c>
      <c r="D339" s="11">
        <v>45756</v>
      </c>
      <c r="F339" s="11">
        <f t="shared" si="11"/>
        <v>46486</v>
      </c>
      <c r="G339" s="2" t="str">
        <f t="shared" ca="1" si="12"/>
        <v>OK</v>
      </c>
      <c r="H339" s="15" t="s">
        <v>40</v>
      </c>
      <c r="N339" s="1" t="s">
        <v>1219</v>
      </c>
    </row>
    <row r="340" spans="2:20">
      <c r="B340" s="8" t="s">
        <v>1220</v>
      </c>
      <c r="C340" s="9">
        <v>43727</v>
      </c>
      <c r="D340" s="11">
        <v>43726</v>
      </c>
      <c r="E340" s="13">
        <v>45473</v>
      </c>
      <c r="F340" s="13">
        <f t="shared" si="11"/>
        <v>46203</v>
      </c>
      <c r="G340" s="16" t="str">
        <f t="shared" ca="1" si="12"/>
        <v>OK</v>
      </c>
      <c r="H340" s="10" t="s">
        <v>211</v>
      </c>
      <c r="I340" s="10" t="s">
        <v>212</v>
      </c>
      <c r="J340" s="10" t="s">
        <v>23</v>
      </c>
      <c r="K340" s="10" t="s">
        <v>17</v>
      </c>
      <c r="L340" s="10">
        <v>46240</v>
      </c>
      <c r="M340" s="10" t="s">
        <v>213</v>
      </c>
      <c r="N340" s="1" t="s">
        <v>1221</v>
      </c>
    </row>
    <row r="341" spans="2:20">
      <c r="B341" s="8" t="s">
        <v>1222</v>
      </c>
      <c r="C341" s="9">
        <v>44035</v>
      </c>
      <c r="D341" s="11">
        <v>44034</v>
      </c>
      <c r="E341" s="9">
        <v>46057</v>
      </c>
      <c r="F341" s="13">
        <f t="shared" si="11"/>
        <v>46787</v>
      </c>
      <c r="G341" s="16" t="str">
        <f t="shared" ca="1" si="12"/>
        <v>OK</v>
      </c>
      <c r="H341" s="10" t="s">
        <v>781</v>
      </c>
      <c r="I341" s="10" t="s">
        <v>782</v>
      </c>
      <c r="J341" s="10" t="s">
        <v>783</v>
      </c>
      <c r="K341" s="10" t="s">
        <v>92</v>
      </c>
      <c r="L341" s="10">
        <v>40601</v>
      </c>
      <c r="N341" s="1" t="s">
        <v>1223</v>
      </c>
    </row>
    <row r="342" spans="2:20">
      <c r="B342" s="8" t="s">
        <v>1224</v>
      </c>
      <c r="C342" s="9">
        <v>43236</v>
      </c>
      <c r="D342" s="11">
        <v>43235</v>
      </c>
      <c r="E342" s="9">
        <v>45432</v>
      </c>
      <c r="F342" s="13">
        <f t="shared" si="11"/>
        <v>46162</v>
      </c>
      <c r="G342" s="16" t="str">
        <f t="shared" ca="1" si="12"/>
        <v>OK</v>
      </c>
      <c r="H342" s="10" t="s">
        <v>256</v>
      </c>
      <c r="I342" s="10" t="s">
        <v>257</v>
      </c>
      <c r="J342" s="10" t="s">
        <v>23</v>
      </c>
      <c r="K342" s="10" t="s">
        <v>17</v>
      </c>
      <c r="L342" s="10">
        <v>46204</v>
      </c>
      <c r="N342" s="1" t="s">
        <v>1225</v>
      </c>
    </row>
    <row r="343" spans="2:20">
      <c r="B343" s="8" t="s">
        <v>1226</v>
      </c>
      <c r="C343" s="9">
        <v>44861</v>
      </c>
      <c r="D343" s="11">
        <v>44860</v>
      </c>
      <c r="E343" s="9">
        <v>45604</v>
      </c>
      <c r="F343" s="13">
        <f t="shared" si="11"/>
        <v>46334</v>
      </c>
      <c r="G343" s="16" t="str">
        <f t="shared" ca="1" si="12"/>
        <v>OK</v>
      </c>
      <c r="H343" s="10" t="s">
        <v>525</v>
      </c>
      <c r="I343" s="10" t="s">
        <v>1227</v>
      </c>
      <c r="J343" s="10" t="s">
        <v>23</v>
      </c>
      <c r="K343" s="10" t="s">
        <v>17</v>
      </c>
      <c r="L343" s="10">
        <v>46204</v>
      </c>
      <c r="N343" s="1" t="s">
        <v>1228</v>
      </c>
    </row>
    <row r="344" spans="2:20">
      <c r="B344" s="8" t="s">
        <v>1229</v>
      </c>
      <c r="C344" s="9">
        <v>45226</v>
      </c>
      <c r="D344" s="9">
        <v>45226</v>
      </c>
      <c r="F344" s="11">
        <f t="shared" si="11"/>
        <v>45957</v>
      </c>
      <c r="G344" s="2" t="str">
        <f t="shared" ca="1" si="12"/>
        <v>Expired</v>
      </c>
      <c r="H344" s="10" t="s">
        <v>21</v>
      </c>
      <c r="I344" s="10" t="s">
        <v>22</v>
      </c>
      <c r="J344" s="10" t="s">
        <v>23</v>
      </c>
      <c r="K344" s="10" t="s">
        <v>17</v>
      </c>
      <c r="L344" s="10">
        <v>46204</v>
      </c>
      <c r="N344" s="1" t="s">
        <v>1230</v>
      </c>
    </row>
    <row r="345" spans="2:20">
      <c r="B345" s="8" t="s">
        <v>1231</v>
      </c>
      <c r="C345" s="9">
        <v>45757</v>
      </c>
      <c r="D345" s="11">
        <v>45756</v>
      </c>
      <c r="F345" s="11">
        <f t="shared" si="11"/>
        <v>46486</v>
      </c>
      <c r="G345" s="2" t="str">
        <f t="shared" ca="1" si="12"/>
        <v>OK</v>
      </c>
      <c r="H345" s="15" t="s">
        <v>164</v>
      </c>
      <c r="I345" s="15" t="s">
        <v>1232</v>
      </c>
      <c r="J345" s="12" t="s">
        <v>649</v>
      </c>
      <c r="K345" s="12" t="s">
        <v>17</v>
      </c>
      <c r="L345" s="10">
        <v>47591</v>
      </c>
      <c r="N345" s="1" t="s">
        <v>1233</v>
      </c>
    </row>
    <row r="346" spans="2:20">
      <c r="B346" s="8" t="s">
        <v>1234</v>
      </c>
      <c r="C346" s="9">
        <v>44035</v>
      </c>
      <c r="D346" s="11">
        <v>44034</v>
      </c>
      <c r="E346" s="9">
        <v>45917</v>
      </c>
      <c r="F346" s="13">
        <f t="shared" si="11"/>
        <v>46647</v>
      </c>
      <c r="G346" s="16" t="str">
        <f t="shared" ca="1" si="12"/>
        <v>OK</v>
      </c>
      <c r="H346" s="10" t="s">
        <v>46</v>
      </c>
      <c r="J346" s="10"/>
      <c r="K346" s="10"/>
      <c r="M346" s="10" t="s">
        <v>1235</v>
      </c>
      <c r="N346" s="1" t="s">
        <v>1236</v>
      </c>
    </row>
    <row r="347" spans="2:20">
      <c r="B347" s="8" t="s">
        <v>1237</v>
      </c>
      <c r="C347" s="9">
        <v>45757</v>
      </c>
      <c r="D347" s="11">
        <v>45756</v>
      </c>
      <c r="F347" s="11">
        <f t="shared" si="11"/>
        <v>46486</v>
      </c>
      <c r="G347" s="2" t="str">
        <f t="shared" ca="1" si="12"/>
        <v>OK</v>
      </c>
      <c r="H347" s="15" t="s">
        <v>100</v>
      </c>
      <c r="I347" s="10" t="s">
        <v>101</v>
      </c>
      <c r="J347" s="8" t="s">
        <v>23</v>
      </c>
      <c r="K347" s="8" t="s">
        <v>17</v>
      </c>
      <c r="L347" s="10">
        <v>46204</v>
      </c>
      <c r="N347" s="1" t="s">
        <v>1238</v>
      </c>
    </row>
    <row r="348" spans="2:20">
      <c r="B348" s="8" t="s">
        <v>1239</v>
      </c>
      <c r="C348" s="9">
        <v>44861</v>
      </c>
      <c r="D348" s="11">
        <v>44860</v>
      </c>
      <c r="E348" s="9">
        <v>45412</v>
      </c>
      <c r="F348" s="13">
        <f t="shared" si="11"/>
        <v>46142</v>
      </c>
      <c r="G348" s="16" t="str">
        <f t="shared" ca="1" si="12"/>
        <v>OK</v>
      </c>
      <c r="H348" s="10" t="s">
        <v>34</v>
      </c>
      <c r="I348" s="10" t="s">
        <v>550</v>
      </c>
      <c r="J348" s="10" t="s">
        <v>36</v>
      </c>
      <c r="K348" s="10" t="s">
        <v>17</v>
      </c>
      <c r="L348" s="10">
        <v>46350</v>
      </c>
      <c r="M348" s="10" t="s">
        <v>1240</v>
      </c>
      <c r="N348" s="1" t="s">
        <v>1241</v>
      </c>
    </row>
    <row r="349" spans="2:20">
      <c r="B349" s="8" t="s">
        <v>1242</v>
      </c>
      <c r="C349" s="11">
        <v>45036</v>
      </c>
      <c r="D349" s="11">
        <v>45036</v>
      </c>
      <c r="F349" s="13">
        <f t="shared" ref="F349:F412" si="13">IF(B349="","",IF(E349="",DATE(YEAR(D349)+2,MONTH(D349),DAY(D349)),DATE(YEAR(E349)+2,MONTH(E349),DAY(E349))))</f>
        <v>45767</v>
      </c>
      <c r="G349" s="16" t="str">
        <f t="shared" ca="1" si="12"/>
        <v>Expired</v>
      </c>
      <c r="H349" s="10" t="s">
        <v>100</v>
      </c>
      <c r="J349" s="10"/>
      <c r="K349" s="10"/>
      <c r="N349" s="1" t="s">
        <v>1243</v>
      </c>
    </row>
    <row r="350" spans="2:20">
      <c r="B350" s="8" t="s">
        <v>1244</v>
      </c>
      <c r="C350" s="13">
        <v>45589</v>
      </c>
      <c r="D350" s="13">
        <v>45588</v>
      </c>
      <c r="E350" s="14"/>
      <c r="F350" s="13">
        <f t="shared" si="13"/>
        <v>46318</v>
      </c>
      <c r="G350" s="16" t="str">
        <f t="shared" ca="1" si="12"/>
        <v>OK</v>
      </c>
      <c r="H350" s="15" t="s">
        <v>1245</v>
      </c>
      <c r="I350" s="15" t="s">
        <v>1246</v>
      </c>
      <c r="J350" s="10" t="s">
        <v>1247</v>
      </c>
      <c r="K350" s="12" t="s">
        <v>17</v>
      </c>
      <c r="L350" s="15">
        <v>46373</v>
      </c>
      <c r="M350" s="37" t="s">
        <v>1248</v>
      </c>
      <c r="N350" s="1" t="s">
        <v>1249</v>
      </c>
      <c r="S350" s="21"/>
      <c r="T350" s="21"/>
    </row>
    <row r="351" spans="2:20">
      <c r="B351" s="8" t="s">
        <v>1250</v>
      </c>
      <c r="C351" s="9">
        <v>44133</v>
      </c>
      <c r="D351" s="11">
        <v>44132</v>
      </c>
      <c r="E351" s="9">
        <v>45481</v>
      </c>
      <c r="F351" s="13">
        <f t="shared" si="13"/>
        <v>46211</v>
      </c>
      <c r="G351" s="16" t="str">
        <f t="shared" ca="1" si="12"/>
        <v>OK</v>
      </c>
      <c r="H351" s="10" t="s">
        <v>100</v>
      </c>
      <c r="I351" s="10" t="s">
        <v>101</v>
      </c>
      <c r="J351" s="10" t="s">
        <v>23</v>
      </c>
      <c r="K351" s="10" t="s">
        <v>17</v>
      </c>
      <c r="L351" s="10">
        <v>46024</v>
      </c>
      <c r="M351" s="10" t="s">
        <v>1251</v>
      </c>
      <c r="N351" s="1" t="s">
        <v>1252</v>
      </c>
    </row>
    <row r="352" spans="2:20">
      <c r="B352" s="8" t="s">
        <v>1253</v>
      </c>
      <c r="C352" s="9">
        <v>44498</v>
      </c>
      <c r="D352" s="11">
        <v>44497</v>
      </c>
      <c r="E352" s="9">
        <v>46001</v>
      </c>
      <c r="F352" s="13">
        <f t="shared" si="13"/>
        <v>46731</v>
      </c>
      <c r="G352" s="16" t="str">
        <f t="shared" ca="1" si="12"/>
        <v>OK</v>
      </c>
      <c r="H352" s="10" t="s">
        <v>164</v>
      </c>
      <c r="I352" s="10" t="s">
        <v>1254</v>
      </c>
      <c r="J352" s="10" t="s">
        <v>48</v>
      </c>
      <c r="K352" s="10" t="s">
        <v>17</v>
      </c>
      <c r="L352" s="10">
        <v>47725</v>
      </c>
      <c r="M352" s="10" t="s">
        <v>1255</v>
      </c>
      <c r="N352" s="1" t="s">
        <v>1256</v>
      </c>
    </row>
    <row r="353" spans="2:20">
      <c r="B353" s="8" t="s">
        <v>1257</v>
      </c>
      <c r="C353" s="9">
        <v>44133</v>
      </c>
      <c r="D353" s="11">
        <v>44132</v>
      </c>
      <c r="E353" s="9">
        <v>45460</v>
      </c>
      <c r="F353" s="13">
        <f t="shared" si="13"/>
        <v>46190</v>
      </c>
      <c r="G353" s="16" t="str">
        <f t="shared" ca="1" si="12"/>
        <v>OK</v>
      </c>
      <c r="H353" s="10" t="s">
        <v>56</v>
      </c>
      <c r="I353" s="10" t="s">
        <v>57</v>
      </c>
      <c r="J353" s="10" t="s">
        <v>23</v>
      </c>
      <c r="K353" s="10" t="s">
        <v>17</v>
      </c>
      <c r="L353" s="10">
        <v>46204</v>
      </c>
      <c r="M353" s="10" t="s">
        <v>58</v>
      </c>
      <c r="N353" s="1" t="s">
        <v>1258</v>
      </c>
    </row>
    <row r="354" spans="2:20">
      <c r="B354" s="8" t="s">
        <v>1259</v>
      </c>
      <c r="C354" s="9">
        <v>43727</v>
      </c>
      <c r="D354" s="11">
        <v>43726</v>
      </c>
      <c r="E354" s="9">
        <v>45799</v>
      </c>
      <c r="F354" s="13">
        <f t="shared" si="13"/>
        <v>46529</v>
      </c>
      <c r="G354" s="16" t="str">
        <f t="shared" ca="1" si="12"/>
        <v>OK</v>
      </c>
      <c r="H354" s="10" t="s">
        <v>27</v>
      </c>
      <c r="I354" s="10" t="s">
        <v>28</v>
      </c>
      <c r="J354" s="10" t="s">
        <v>29</v>
      </c>
      <c r="K354" s="10" t="s">
        <v>30</v>
      </c>
      <c r="L354" s="10">
        <v>40513</v>
      </c>
      <c r="M354" s="10" t="s">
        <v>31</v>
      </c>
      <c r="N354" s="1" t="s">
        <v>1260</v>
      </c>
    </row>
    <row r="355" spans="2:20">
      <c r="B355" s="8" t="s">
        <v>1261</v>
      </c>
      <c r="C355" s="9">
        <v>44861</v>
      </c>
      <c r="D355" s="11">
        <v>44860</v>
      </c>
      <c r="F355" s="13">
        <f t="shared" si="13"/>
        <v>45591</v>
      </c>
      <c r="G355" s="16" t="str">
        <f t="shared" ca="1" si="12"/>
        <v>Expired</v>
      </c>
      <c r="H355" s="10" t="s">
        <v>21</v>
      </c>
      <c r="I355" s="10" t="s">
        <v>1032</v>
      </c>
      <c r="J355" s="10" t="s">
        <v>23</v>
      </c>
      <c r="K355" s="10" t="s">
        <v>17</v>
      </c>
      <c r="L355" s="10">
        <v>46204</v>
      </c>
      <c r="M355" s="10" t="s">
        <v>1262</v>
      </c>
      <c r="N355" s="1" t="s">
        <v>1263</v>
      </c>
    </row>
    <row r="356" spans="2:20">
      <c r="B356" s="8" t="s">
        <v>1264</v>
      </c>
      <c r="C356" s="9">
        <v>44498</v>
      </c>
      <c r="D356" s="11">
        <v>44497</v>
      </c>
      <c r="E356" s="9">
        <v>45758</v>
      </c>
      <c r="F356" s="13">
        <f t="shared" si="13"/>
        <v>46488</v>
      </c>
      <c r="G356" s="16" t="str">
        <f t="shared" ca="1" si="12"/>
        <v>OK</v>
      </c>
      <c r="H356" s="10" t="s">
        <v>124</v>
      </c>
      <c r="I356" s="10" t="s">
        <v>1265</v>
      </c>
      <c r="J356" s="10" t="s">
        <v>23</v>
      </c>
      <c r="K356" s="10" t="s">
        <v>17</v>
      </c>
      <c r="L356" s="10">
        <v>46260</v>
      </c>
      <c r="M356" s="10" t="s">
        <v>1266</v>
      </c>
      <c r="N356" s="1" t="s">
        <v>1267</v>
      </c>
      <c r="S356" s="21"/>
      <c r="T356" s="21"/>
    </row>
    <row r="357" spans="2:20">
      <c r="B357" s="8" t="s">
        <v>1268</v>
      </c>
      <c r="C357" s="13">
        <v>45589</v>
      </c>
      <c r="D357" s="13">
        <v>45588</v>
      </c>
      <c r="F357" s="13">
        <f t="shared" si="13"/>
        <v>46318</v>
      </c>
      <c r="G357" s="16" t="str">
        <f t="shared" ca="1" si="12"/>
        <v>OK</v>
      </c>
      <c r="H357" s="15" t="s">
        <v>1269</v>
      </c>
      <c r="I357" s="36" t="s">
        <v>1270</v>
      </c>
      <c r="J357" s="12" t="s">
        <v>23</v>
      </c>
      <c r="K357" s="12" t="s">
        <v>17</v>
      </c>
      <c r="L357" s="10">
        <v>46220</v>
      </c>
      <c r="N357" s="1" t="s">
        <v>1271</v>
      </c>
      <c r="S357" s="21"/>
      <c r="T357" s="21"/>
    </row>
    <row r="358" spans="2:20">
      <c r="B358" s="8" t="s">
        <v>1272</v>
      </c>
      <c r="C358" s="9">
        <v>45407</v>
      </c>
      <c r="D358" s="11">
        <v>45406</v>
      </c>
      <c r="F358" s="13">
        <f t="shared" si="13"/>
        <v>46136</v>
      </c>
      <c r="G358" s="16" t="str">
        <f t="shared" ca="1" si="12"/>
        <v>OK</v>
      </c>
      <c r="H358" s="10" t="s">
        <v>100</v>
      </c>
      <c r="I358" s="10" t="s">
        <v>101</v>
      </c>
      <c r="J358" s="10" t="s">
        <v>23</v>
      </c>
      <c r="K358" s="10" t="s">
        <v>17</v>
      </c>
      <c r="L358" s="10">
        <v>46204</v>
      </c>
      <c r="M358" s="10" t="s">
        <v>451</v>
      </c>
      <c r="N358" s="1" t="s">
        <v>1273</v>
      </c>
    </row>
    <row r="359" spans="2:20">
      <c r="B359" s="8" t="s">
        <v>1274</v>
      </c>
      <c r="C359" s="9">
        <v>44498</v>
      </c>
      <c r="D359" s="11">
        <v>45952</v>
      </c>
      <c r="F359" s="13">
        <f t="shared" si="13"/>
        <v>46682</v>
      </c>
      <c r="G359" s="16" t="str">
        <f t="shared" ca="1" si="12"/>
        <v>OK</v>
      </c>
      <c r="H359" s="10" t="s">
        <v>100</v>
      </c>
      <c r="I359" s="10" t="s">
        <v>101</v>
      </c>
      <c r="J359" s="10" t="s">
        <v>23</v>
      </c>
      <c r="K359" s="10" t="s">
        <v>17</v>
      </c>
      <c r="L359" s="10">
        <v>46204</v>
      </c>
      <c r="M359" s="10" t="s">
        <v>1275</v>
      </c>
      <c r="N359" s="1" t="s">
        <v>1276</v>
      </c>
    </row>
    <row r="360" spans="2:20">
      <c r="B360" s="8" t="s">
        <v>1277</v>
      </c>
      <c r="C360" s="9">
        <v>44721</v>
      </c>
      <c r="D360" s="11">
        <v>44720</v>
      </c>
      <c r="F360" s="13">
        <f t="shared" si="13"/>
        <v>45451</v>
      </c>
      <c r="G360" s="16" t="str">
        <f t="shared" ca="1" si="12"/>
        <v>Expired</v>
      </c>
      <c r="H360" s="10" t="s">
        <v>1278</v>
      </c>
      <c r="I360" s="10" t="s">
        <v>22</v>
      </c>
      <c r="J360" s="10" t="s">
        <v>23</v>
      </c>
      <c r="K360" s="10" t="s">
        <v>17</v>
      </c>
      <c r="L360" s="10">
        <v>46204</v>
      </c>
      <c r="M360" s="10" t="s">
        <v>1279</v>
      </c>
      <c r="N360" s="1" t="s">
        <v>1280</v>
      </c>
    </row>
    <row r="361" spans="2:20">
      <c r="B361" s="8" t="s">
        <v>1281</v>
      </c>
      <c r="C361" s="9">
        <v>42668</v>
      </c>
      <c r="D361" s="11">
        <v>42667</v>
      </c>
      <c r="E361" s="9">
        <v>45965</v>
      </c>
      <c r="F361" s="13">
        <f t="shared" si="13"/>
        <v>46695</v>
      </c>
      <c r="G361" s="16" t="str">
        <f t="shared" ca="1" si="12"/>
        <v>OK</v>
      </c>
      <c r="H361" s="10" t="s">
        <v>1179</v>
      </c>
      <c r="I361" s="10" t="s">
        <v>1282</v>
      </c>
      <c r="J361" s="10" t="s">
        <v>76</v>
      </c>
      <c r="K361" s="10" t="s">
        <v>77</v>
      </c>
      <c r="L361" s="10">
        <v>60606</v>
      </c>
      <c r="M361" s="10" t="s">
        <v>1283</v>
      </c>
      <c r="N361" s="1" t="s">
        <v>1284</v>
      </c>
    </row>
    <row r="362" spans="2:20">
      <c r="B362" s="8" t="s">
        <v>1285</v>
      </c>
      <c r="C362" s="9">
        <v>45226</v>
      </c>
      <c r="D362" s="9">
        <v>45226</v>
      </c>
      <c r="E362" s="9">
        <v>45952</v>
      </c>
      <c r="F362" s="11">
        <f t="shared" si="13"/>
        <v>46682</v>
      </c>
      <c r="G362" s="2" t="str">
        <f t="shared" ca="1" si="12"/>
        <v>OK</v>
      </c>
      <c r="H362" s="10" t="s">
        <v>95</v>
      </c>
      <c r="I362" s="10" t="s">
        <v>96</v>
      </c>
      <c r="J362" s="10" t="s">
        <v>97</v>
      </c>
      <c r="K362" s="10" t="s">
        <v>17</v>
      </c>
      <c r="L362" s="10">
        <v>46808</v>
      </c>
      <c r="M362" s="10" t="s">
        <v>1286</v>
      </c>
      <c r="N362" s="1" t="s">
        <v>1287</v>
      </c>
    </row>
    <row r="363" spans="2:20">
      <c r="B363" s="8" t="s">
        <v>1288</v>
      </c>
      <c r="C363" s="9">
        <v>44721</v>
      </c>
      <c r="D363" s="11">
        <v>44720</v>
      </c>
      <c r="F363" s="13">
        <f t="shared" si="13"/>
        <v>45451</v>
      </c>
      <c r="G363" s="16" t="str">
        <f t="shared" ca="1" si="12"/>
        <v>Expired</v>
      </c>
      <c r="H363" s="10" t="s">
        <v>148</v>
      </c>
      <c r="I363" s="10" t="s">
        <v>149</v>
      </c>
      <c r="J363" s="10" t="s">
        <v>16</v>
      </c>
      <c r="K363" s="10" t="s">
        <v>17</v>
      </c>
      <c r="L363" s="10">
        <v>46140</v>
      </c>
      <c r="N363" s="1" t="s">
        <v>1289</v>
      </c>
    </row>
    <row r="364" spans="2:20">
      <c r="B364" s="8" t="s">
        <v>1290</v>
      </c>
      <c r="C364" s="13">
        <v>41002</v>
      </c>
      <c r="D364" s="13">
        <v>40255</v>
      </c>
      <c r="E364" s="14">
        <v>45427</v>
      </c>
      <c r="F364" s="13">
        <f t="shared" si="13"/>
        <v>46157</v>
      </c>
      <c r="G364" s="16" t="str">
        <f t="shared" ca="1" si="12"/>
        <v>OK</v>
      </c>
      <c r="H364" s="10" t="s">
        <v>1291</v>
      </c>
      <c r="I364" s="10" t="s">
        <v>1292</v>
      </c>
      <c r="J364" s="10" t="s">
        <v>76</v>
      </c>
      <c r="K364" s="10" t="s">
        <v>77</v>
      </c>
      <c r="L364" s="10">
        <v>60631</v>
      </c>
      <c r="M364" s="10" t="s">
        <v>1293</v>
      </c>
      <c r="N364" s="1" t="s">
        <v>1294</v>
      </c>
    </row>
    <row r="365" spans="2:20">
      <c r="B365" s="8" t="s">
        <v>1295</v>
      </c>
      <c r="C365" s="14">
        <v>43601</v>
      </c>
      <c r="D365" s="13">
        <v>43600</v>
      </c>
      <c r="E365" s="14">
        <v>45419</v>
      </c>
      <c r="F365" s="13">
        <f t="shared" si="13"/>
        <v>46149</v>
      </c>
      <c r="G365" s="16" t="str">
        <f t="shared" ca="1" si="12"/>
        <v>OK</v>
      </c>
      <c r="H365" s="10" t="s">
        <v>196</v>
      </c>
      <c r="I365" s="10" t="s">
        <v>1296</v>
      </c>
      <c r="J365" s="10" t="s">
        <v>166</v>
      </c>
      <c r="K365" s="10" t="s">
        <v>77</v>
      </c>
      <c r="L365" s="10">
        <v>62703</v>
      </c>
      <c r="M365" s="10" t="s">
        <v>1297</v>
      </c>
      <c r="N365" s="1" t="s">
        <v>1298</v>
      </c>
    </row>
    <row r="366" spans="2:20">
      <c r="B366" s="8" t="s">
        <v>1299</v>
      </c>
      <c r="C366" s="11">
        <v>43235</v>
      </c>
      <c r="D366" s="11">
        <v>43235</v>
      </c>
      <c r="E366" s="13">
        <v>46052</v>
      </c>
      <c r="F366" s="13">
        <f t="shared" si="13"/>
        <v>46782</v>
      </c>
      <c r="G366" s="16" t="str">
        <f t="shared" ca="1" si="12"/>
        <v>OK</v>
      </c>
      <c r="H366" s="10" t="s">
        <v>34</v>
      </c>
      <c r="I366" s="10" t="s">
        <v>842</v>
      </c>
      <c r="J366" s="10" t="s">
        <v>36</v>
      </c>
      <c r="K366" s="10" t="s">
        <v>17</v>
      </c>
      <c r="L366" s="10">
        <v>46350</v>
      </c>
      <c r="M366" s="10" t="s">
        <v>1300</v>
      </c>
      <c r="N366" s="1" t="s">
        <v>1301</v>
      </c>
    </row>
    <row r="367" spans="2:20">
      <c r="B367" s="8" t="s">
        <v>1302</v>
      </c>
      <c r="C367" s="13">
        <v>45589</v>
      </c>
      <c r="D367" s="13">
        <v>45588</v>
      </c>
      <c r="F367" s="13">
        <f t="shared" si="13"/>
        <v>46318</v>
      </c>
      <c r="G367" s="16" t="str">
        <f t="shared" ca="1" si="12"/>
        <v>OK</v>
      </c>
      <c r="H367" s="15" t="s">
        <v>422</v>
      </c>
      <c r="I367" s="15" t="s">
        <v>901</v>
      </c>
      <c r="J367" s="12" t="s">
        <v>23</v>
      </c>
      <c r="K367" s="12" t="s">
        <v>17</v>
      </c>
      <c r="L367" s="10">
        <v>46256</v>
      </c>
      <c r="N367" s="1" t="s">
        <v>1303</v>
      </c>
    </row>
    <row r="368" spans="2:20">
      <c r="B368" s="8" t="s">
        <v>1304</v>
      </c>
      <c r="C368" s="13">
        <v>41320</v>
      </c>
      <c r="D368" s="13">
        <v>41011</v>
      </c>
      <c r="E368" s="9">
        <v>45418</v>
      </c>
      <c r="F368" s="13">
        <f t="shared" si="13"/>
        <v>46148</v>
      </c>
      <c r="G368" s="16" t="str">
        <f t="shared" ca="1" si="12"/>
        <v>OK</v>
      </c>
      <c r="H368" s="10" t="s">
        <v>1305</v>
      </c>
      <c r="I368" s="10" t="s">
        <v>1306</v>
      </c>
      <c r="J368" s="10" t="s">
        <v>23</v>
      </c>
      <c r="K368" s="10" t="s">
        <v>17</v>
      </c>
      <c r="L368" s="10">
        <v>46220</v>
      </c>
      <c r="M368" s="10" t="s">
        <v>1307</v>
      </c>
      <c r="N368" s="1" t="s">
        <v>1308</v>
      </c>
    </row>
    <row r="369" spans="2:14">
      <c r="B369" s="8" t="s">
        <v>1309</v>
      </c>
      <c r="C369" s="9">
        <v>43026</v>
      </c>
      <c r="D369" s="11">
        <v>43025</v>
      </c>
      <c r="E369" s="13">
        <v>45532</v>
      </c>
      <c r="F369" s="13">
        <f t="shared" si="13"/>
        <v>46262</v>
      </c>
      <c r="G369" s="16" t="str">
        <f t="shared" ca="1" si="12"/>
        <v>OK</v>
      </c>
      <c r="H369" s="10" t="s">
        <v>866</v>
      </c>
      <c r="I369" s="10" t="s">
        <v>867</v>
      </c>
      <c r="J369" s="10" t="str">
        <f>"Indianapolis"</f>
        <v>Indianapolis</v>
      </c>
      <c r="K369" s="10" t="str">
        <f>"IN"</f>
        <v>IN</v>
      </c>
      <c r="L369" s="10" t="str">
        <f>"46240"</f>
        <v>46240</v>
      </c>
      <c r="M369" s="10" t="s">
        <v>1310</v>
      </c>
      <c r="N369" s="1" t="s">
        <v>1311</v>
      </c>
    </row>
    <row r="370" spans="2:14">
      <c r="B370" s="8" t="s">
        <v>1312</v>
      </c>
      <c r="C370" s="13">
        <v>41444</v>
      </c>
      <c r="D370" s="13">
        <v>41011</v>
      </c>
      <c r="E370" s="9">
        <v>45506</v>
      </c>
      <c r="F370" s="13">
        <f t="shared" si="13"/>
        <v>46236</v>
      </c>
      <c r="G370" s="16" t="str">
        <f t="shared" ca="1" si="12"/>
        <v>OK</v>
      </c>
      <c r="H370" s="10" t="s">
        <v>1291</v>
      </c>
      <c r="I370" s="10" t="s">
        <v>1292</v>
      </c>
      <c r="J370" s="10" t="s">
        <v>76</v>
      </c>
      <c r="K370" s="10" t="s">
        <v>77</v>
      </c>
      <c r="L370" s="10">
        <v>60631</v>
      </c>
      <c r="M370" s="10" t="s">
        <v>1313</v>
      </c>
      <c r="N370" s="1" t="s">
        <v>1314</v>
      </c>
    </row>
    <row r="371" spans="2:14">
      <c r="B371" s="8" t="s">
        <v>1315</v>
      </c>
      <c r="C371" s="9">
        <v>44721</v>
      </c>
      <c r="D371" s="11">
        <v>44720</v>
      </c>
      <c r="F371" s="13">
        <f t="shared" si="13"/>
        <v>45451</v>
      </c>
      <c r="G371" s="16" t="str">
        <f t="shared" ca="1" si="12"/>
        <v>Expired</v>
      </c>
      <c r="H371" s="10" t="s">
        <v>95</v>
      </c>
      <c r="I371" s="10" t="s">
        <v>96</v>
      </c>
      <c r="J371" s="10" t="s">
        <v>97</v>
      </c>
      <c r="K371" s="10" t="s">
        <v>17</v>
      </c>
      <c r="L371" s="10">
        <v>46808</v>
      </c>
      <c r="N371" s="1" t="s">
        <v>1316</v>
      </c>
    </row>
    <row r="372" spans="2:14">
      <c r="B372" s="8" t="s">
        <v>1317</v>
      </c>
      <c r="C372" s="9">
        <v>43236</v>
      </c>
      <c r="D372" s="11">
        <v>43235</v>
      </c>
      <c r="E372" s="9">
        <v>45918</v>
      </c>
      <c r="F372" s="13">
        <f t="shared" si="13"/>
        <v>46648</v>
      </c>
      <c r="G372" s="16" t="str">
        <f t="shared" ca="1" si="12"/>
        <v>OK</v>
      </c>
      <c r="H372" s="10" t="s">
        <v>100</v>
      </c>
      <c r="I372" s="10" t="s">
        <v>101</v>
      </c>
      <c r="J372" s="10" t="s">
        <v>23</v>
      </c>
      <c r="K372" s="10" t="s">
        <v>17</v>
      </c>
      <c r="L372" s="10">
        <v>46204</v>
      </c>
      <c r="M372" s="10" t="s">
        <v>451</v>
      </c>
      <c r="N372" s="1" t="s">
        <v>1318</v>
      </c>
    </row>
    <row r="373" spans="2:14">
      <c r="B373" s="8" t="s">
        <v>1319</v>
      </c>
      <c r="C373" s="11">
        <v>44860</v>
      </c>
      <c r="D373" s="11">
        <v>44860</v>
      </c>
      <c r="F373" s="13">
        <f t="shared" si="13"/>
        <v>45591</v>
      </c>
      <c r="G373" s="16" t="str">
        <f t="shared" ca="1" si="12"/>
        <v>Expired</v>
      </c>
      <c r="H373" s="10" t="s">
        <v>1179</v>
      </c>
      <c r="I373" s="10" t="s">
        <v>1320</v>
      </c>
      <c r="J373" s="10" t="s">
        <v>16</v>
      </c>
      <c r="K373" s="10" t="s">
        <v>17</v>
      </c>
      <c r="L373" s="10">
        <v>46140</v>
      </c>
      <c r="N373" s="1" t="s">
        <v>1321</v>
      </c>
    </row>
    <row r="374" spans="2:14">
      <c r="B374" s="8" t="s">
        <v>1322</v>
      </c>
      <c r="C374" s="11">
        <v>43361</v>
      </c>
      <c r="D374" s="11">
        <v>43361</v>
      </c>
      <c r="E374" s="9">
        <v>45779</v>
      </c>
      <c r="F374" s="13">
        <f t="shared" si="13"/>
        <v>46509</v>
      </c>
      <c r="G374" s="16" t="str">
        <f t="shared" ca="1" si="12"/>
        <v>OK</v>
      </c>
      <c r="H374" s="10" t="s">
        <v>1323</v>
      </c>
      <c r="I374" s="10" t="s">
        <v>1324</v>
      </c>
      <c r="J374" s="10" t="s">
        <v>23</v>
      </c>
      <c r="K374" s="10" t="s">
        <v>17</v>
      </c>
      <c r="L374" s="10">
        <v>46204</v>
      </c>
      <c r="M374" s="10" t="s">
        <v>1325</v>
      </c>
      <c r="N374" s="1" t="s">
        <v>1326</v>
      </c>
    </row>
    <row r="375" spans="2:14">
      <c r="B375" s="8" t="s">
        <v>1327</v>
      </c>
      <c r="C375" s="9">
        <v>45757</v>
      </c>
      <c r="D375" s="11">
        <v>45756</v>
      </c>
      <c r="F375" s="11">
        <f t="shared" si="13"/>
        <v>46486</v>
      </c>
      <c r="G375" s="2" t="str">
        <f t="shared" ca="1" si="12"/>
        <v>OK</v>
      </c>
      <c r="H375" s="15"/>
      <c r="I375" s="15"/>
      <c r="J375" s="12"/>
      <c r="K375" s="12"/>
    </row>
    <row r="376" spans="2:14">
      <c r="B376" s="8" t="s">
        <v>1328</v>
      </c>
      <c r="C376" s="13">
        <v>45589</v>
      </c>
      <c r="D376" s="13">
        <v>45588</v>
      </c>
      <c r="E376" s="31"/>
      <c r="F376" s="13">
        <f t="shared" si="13"/>
        <v>46318</v>
      </c>
      <c r="G376" s="16" t="str">
        <f t="shared" ca="1" si="12"/>
        <v>OK</v>
      </c>
      <c r="H376" s="34" t="s">
        <v>206</v>
      </c>
      <c r="I376" s="15" t="s">
        <v>207</v>
      </c>
      <c r="J376" s="12" t="s">
        <v>23</v>
      </c>
      <c r="K376" s="12" t="s">
        <v>17</v>
      </c>
      <c r="L376" s="10">
        <v>46204</v>
      </c>
      <c r="N376" s="1" t="s">
        <v>1329</v>
      </c>
    </row>
    <row r="377" spans="2:14">
      <c r="B377" s="8" t="s">
        <v>1330</v>
      </c>
      <c r="C377" s="9">
        <v>44035</v>
      </c>
      <c r="D377" s="11">
        <v>44034</v>
      </c>
      <c r="E377" s="13">
        <v>45407</v>
      </c>
      <c r="F377" s="13">
        <f t="shared" si="13"/>
        <v>46137</v>
      </c>
      <c r="G377" s="16" t="str">
        <f t="shared" ca="1" si="12"/>
        <v>OK</v>
      </c>
      <c r="H377" s="10" t="s">
        <v>319</v>
      </c>
      <c r="I377" s="10" t="s">
        <v>320</v>
      </c>
      <c r="J377" s="10" t="s">
        <v>23</v>
      </c>
      <c r="K377" s="10" t="s">
        <v>17</v>
      </c>
      <c r="L377" s="10">
        <v>46250</v>
      </c>
      <c r="M377" s="10" t="s">
        <v>1331</v>
      </c>
      <c r="N377" s="1" t="s">
        <v>1332</v>
      </c>
    </row>
    <row r="378" spans="2:14">
      <c r="B378" s="8" t="s">
        <v>1333</v>
      </c>
      <c r="C378" s="9">
        <v>42916</v>
      </c>
      <c r="D378" s="11">
        <v>42915</v>
      </c>
      <c r="E378" s="9">
        <v>45768</v>
      </c>
      <c r="F378" s="13">
        <f t="shared" si="13"/>
        <v>46498</v>
      </c>
      <c r="G378" s="16" t="str">
        <f t="shared" ca="1" si="12"/>
        <v>OK</v>
      </c>
      <c r="H378" s="10" t="s">
        <v>1334</v>
      </c>
      <c r="I378" s="10" t="s">
        <v>1335</v>
      </c>
      <c r="J378" s="10" t="s">
        <v>711</v>
      </c>
      <c r="K378" s="10" t="s">
        <v>17</v>
      </c>
      <c r="L378" s="10">
        <v>46131</v>
      </c>
      <c r="M378" s="10" t="s">
        <v>1336</v>
      </c>
      <c r="N378" s="1" t="s">
        <v>1337</v>
      </c>
    </row>
    <row r="379" spans="2:14">
      <c r="B379" s="8" t="s">
        <v>1338</v>
      </c>
      <c r="C379" s="9">
        <v>45226</v>
      </c>
      <c r="D379" s="9">
        <v>45226</v>
      </c>
      <c r="F379" s="11">
        <f t="shared" si="13"/>
        <v>45957</v>
      </c>
      <c r="G379" s="2" t="str">
        <f t="shared" ca="1" si="12"/>
        <v>Expired</v>
      </c>
      <c r="H379" s="10" t="s">
        <v>21</v>
      </c>
      <c r="I379" s="10" t="s">
        <v>22</v>
      </c>
      <c r="J379" s="10" t="s">
        <v>23</v>
      </c>
      <c r="K379" s="10" t="s">
        <v>17</v>
      </c>
      <c r="L379" s="10">
        <v>46204</v>
      </c>
      <c r="N379" s="1" t="s">
        <v>1339</v>
      </c>
    </row>
    <row r="380" spans="2:14">
      <c r="B380" s="8" t="s">
        <v>1340</v>
      </c>
      <c r="C380" s="9">
        <v>44861</v>
      </c>
      <c r="D380" s="13">
        <v>45036</v>
      </c>
      <c r="E380" s="9">
        <v>45558</v>
      </c>
      <c r="F380" s="13">
        <f t="shared" si="13"/>
        <v>46288</v>
      </c>
      <c r="G380" s="16" t="str">
        <f t="shared" ca="1" si="12"/>
        <v>OK</v>
      </c>
      <c r="H380" s="10" t="s">
        <v>21</v>
      </c>
      <c r="I380" s="10" t="s">
        <v>22</v>
      </c>
      <c r="J380" s="10" t="s">
        <v>23</v>
      </c>
      <c r="K380" s="10" t="s">
        <v>17</v>
      </c>
      <c r="L380" s="10">
        <v>46204</v>
      </c>
      <c r="N380" s="1" t="s">
        <v>1341</v>
      </c>
    </row>
    <row r="381" spans="2:14">
      <c r="B381" s="8" t="s">
        <v>1342</v>
      </c>
      <c r="C381" s="13">
        <v>44497</v>
      </c>
      <c r="D381" s="13">
        <v>44497</v>
      </c>
      <c r="E381" s="14">
        <v>45771</v>
      </c>
      <c r="F381" s="13">
        <f t="shared" si="13"/>
        <v>46501</v>
      </c>
      <c r="G381" s="16" t="str">
        <f t="shared" ca="1" si="12"/>
        <v>OK</v>
      </c>
      <c r="H381" s="10" t="s">
        <v>148</v>
      </c>
      <c r="I381" s="10" t="s">
        <v>149</v>
      </c>
      <c r="J381" s="10" t="s">
        <v>16</v>
      </c>
      <c r="K381" s="10" t="s">
        <v>17</v>
      </c>
      <c r="L381" s="10">
        <v>46140</v>
      </c>
      <c r="M381" s="10" t="s">
        <v>1343</v>
      </c>
      <c r="N381" s="1" t="s">
        <v>1344</v>
      </c>
    </row>
    <row r="382" spans="2:14">
      <c r="B382" s="8" t="s">
        <v>1345</v>
      </c>
      <c r="C382" s="14">
        <v>43362</v>
      </c>
      <c r="D382" s="13">
        <v>43361</v>
      </c>
      <c r="E382" s="14">
        <v>44581</v>
      </c>
      <c r="F382" s="13">
        <f t="shared" si="13"/>
        <v>45311</v>
      </c>
      <c r="G382" s="16" t="str">
        <f t="shared" ca="1" si="12"/>
        <v>Expired</v>
      </c>
      <c r="H382" s="10" t="s">
        <v>21</v>
      </c>
      <c r="I382" s="10" t="s">
        <v>22</v>
      </c>
      <c r="J382" s="10" t="s">
        <v>23</v>
      </c>
      <c r="K382" s="10" t="s">
        <v>17</v>
      </c>
      <c r="L382" s="10">
        <v>46204</v>
      </c>
      <c r="M382" s="10" t="s">
        <v>1346</v>
      </c>
      <c r="N382" s="1" t="s">
        <v>1347</v>
      </c>
    </row>
    <row r="383" spans="2:14">
      <c r="B383" s="8" t="s">
        <v>1348</v>
      </c>
      <c r="C383" s="13">
        <v>41444</v>
      </c>
      <c r="D383" s="13">
        <v>39919</v>
      </c>
      <c r="E383" s="14">
        <v>44620</v>
      </c>
      <c r="F383" s="13">
        <f t="shared" si="13"/>
        <v>45350</v>
      </c>
      <c r="G383" s="16" t="str">
        <f t="shared" ca="1" si="12"/>
        <v>Expired</v>
      </c>
      <c r="H383" s="10" t="s">
        <v>1349</v>
      </c>
      <c r="I383" s="10" t="str">
        <f>"115 West Washington Street Suite 1270S"</f>
        <v>115 West Washington Street Suite 1270S</v>
      </c>
      <c r="J383" s="10" t="str">
        <f>"Indianapolis"</f>
        <v>Indianapolis</v>
      </c>
      <c r="K383" s="10" t="str">
        <f>"IN"</f>
        <v>IN</v>
      </c>
      <c r="L383" s="10" t="str">
        <f>"46204"</f>
        <v>46204</v>
      </c>
      <c r="M383" s="10" t="s">
        <v>1350</v>
      </c>
      <c r="N383" s="1" t="s">
        <v>1351</v>
      </c>
    </row>
    <row r="384" spans="2:14">
      <c r="B384" s="8" t="s">
        <v>1352</v>
      </c>
      <c r="C384" s="9">
        <v>44133</v>
      </c>
      <c r="D384" s="11">
        <v>44132</v>
      </c>
      <c r="E384" s="9">
        <v>45590</v>
      </c>
      <c r="F384" s="13">
        <f t="shared" si="13"/>
        <v>46320</v>
      </c>
      <c r="G384" s="16" t="str">
        <f t="shared" ca="1" si="12"/>
        <v>OK</v>
      </c>
      <c r="H384" s="10" t="s">
        <v>81</v>
      </c>
      <c r="I384" s="10" t="s">
        <v>82</v>
      </c>
      <c r="J384" s="10" t="s">
        <v>23</v>
      </c>
      <c r="K384" s="10" t="s">
        <v>17</v>
      </c>
      <c r="L384" s="10">
        <v>46240</v>
      </c>
      <c r="M384" s="10" t="s">
        <v>83</v>
      </c>
      <c r="N384" s="1" t="s">
        <v>1353</v>
      </c>
    </row>
    <row r="385" spans="2:16">
      <c r="B385" s="8" t="s">
        <v>1354</v>
      </c>
      <c r="C385" s="9">
        <v>42486</v>
      </c>
      <c r="D385" s="11">
        <v>42485</v>
      </c>
      <c r="E385" s="9">
        <v>45985</v>
      </c>
      <c r="F385" s="13">
        <f t="shared" si="13"/>
        <v>46715</v>
      </c>
      <c r="G385" s="16" t="str">
        <f t="shared" ca="1" si="12"/>
        <v>OK</v>
      </c>
      <c r="H385" s="10" t="s">
        <v>124</v>
      </c>
      <c r="I385" s="10" t="s">
        <v>719</v>
      </c>
      <c r="J385" s="10" t="s">
        <v>23</v>
      </c>
      <c r="K385" s="10" t="s">
        <v>17</v>
      </c>
      <c r="L385" s="10">
        <v>46203</v>
      </c>
      <c r="M385" s="10" t="s">
        <v>720</v>
      </c>
      <c r="N385" s="1" t="s">
        <v>1355</v>
      </c>
    </row>
    <row r="386" spans="2:16">
      <c r="B386" s="8" t="s">
        <v>1356</v>
      </c>
      <c r="C386" s="13">
        <v>41444</v>
      </c>
      <c r="D386" s="13">
        <v>38751</v>
      </c>
      <c r="E386" s="14">
        <v>45495</v>
      </c>
      <c r="F386" s="13">
        <f t="shared" si="13"/>
        <v>46225</v>
      </c>
      <c r="G386" s="16" t="str">
        <f t="shared" ref="G386:G431" ca="1" si="14">IF(B386="","",IF(F386&lt;TODAY(),"Expired","OK"))</f>
        <v>OK</v>
      </c>
      <c r="H386" s="10" t="s">
        <v>602</v>
      </c>
      <c r="I386" s="10" t="s">
        <v>1357</v>
      </c>
      <c r="J386" s="10" t="s">
        <v>23</v>
      </c>
      <c r="K386" s="10" t="s">
        <v>17</v>
      </c>
      <c r="L386" s="10">
        <v>46256</v>
      </c>
      <c r="M386" s="10" t="s">
        <v>1358</v>
      </c>
      <c r="N386" s="1" t="s">
        <v>1359</v>
      </c>
    </row>
    <row r="387" spans="2:16">
      <c r="B387" s="8" t="s">
        <v>1360</v>
      </c>
      <c r="C387" s="14">
        <v>41922</v>
      </c>
      <c r="D387" s="13">
        <v>41921</v>
      </c>
      <c r="E387" s="14">
        <v>44581</v>
      </c>
      <c r="F387" s="13">
        <f t="shared" si="13"/>
        <v>45311</v>
      </c>
      <c r="G387" s="16" t="str">
        <f t="shared" ca="1" si="14"/>
        <v>Expired</v>
      </c>
      <c r="H387" s="10" t="s">
        <v>21</v>
      </c>
      <c r="I387" s="10" t="s">
        <v>22</v>
      </c>
      <c r="J387" s="10" t="s">
        <v>23</v>
      </c>
      <c r="K387" s="10" t="s">
        <v>17</v>
      </c>
      <c r="L387" s="10">
        <v>46204</v>
      </c>
      <c r="M387" s="10" t="s">
        <v>1361</v>
      </c>
      <c r="N387" s="1" t="s">
        <v>1362</v>
      </c>
    </row>
    <row r="388" spans="2:16">
      <c r="B388" s="8" t="s">
        <v>1363</v>
      </c>
      <c r="C388" s="11">
        <v>45036</v>
      </c>
      <c r="D388" s="11">
        <v>45036</v>
      </c>
      <c r="F388" s="13">
        <f t="shared" si="13"/>
        <v>45767</v>
      </c>
      <c r="G388" s="16" t="str">
        <f t="shared" ca="1" si="14"/>
        <v>Expired</v>
      </c>
      <c r="H388" s="10" t="s">
        <v>249</v>
      </c>
      <c r="J388" s="10"/>
      <c r="K388" s="10"/>
      <c r="N388" s="1" t="s">
        <v>1364</v>
      </c>
    </row>
    <row r="389" spans="2:16" ht="15">
      <c r="B389" s="8" t="s">
        <v>1365</v>
      </c>
      <c r="C389" s="9">
        <v>44721</v>
      </c>
      <c r="D389" s="11">
        <v>44720</v>
      </c>
      <c r="E389" s="9">
        <v>45432</v>
      </c>
      <c r="F389" s="13">
        <f t="shared" si="13"/>
        <v>46162</v>
      </c>
      <c r="G389" s="16" t="str">
        <f t="shared" ca="1" si="14"/>
        <v>OK</v>
      </c>
      <c r="H389" s="10" t="s">
        <v>351</v>
      </c>
      <c r="I389" s="10" t="s">
        <v>352</v>
      </c>
      <c r="J389" s="10" t="s">
        <v>353</v>
      </c>
      <c r="K389" s="10" t="s">
        <v>354</v>
      </c>
      <c r="L389" s="10">
        <v>48911</v>
      </c>
      <c r="M389" s="10" t="s">
        <v>1366</v>
      </c>
      <c r="N389" s="1" t="s">
        <v>1367</v>
      </c>
      <c r="P389" s="18"/>
    </row>
    <row r="390" spans="2:16">
      <c r="B390" s="8" t="s">
        <v>1368</v>
      </c>
      <c r="C390" s="13">
        <v>41444</v>
      </c>
      <c r="D390" s="13">
        <v>37832</v>
      </c>
      <c r="E390" s="9">
        <v>45781</v>
      </c>
      <c r="F390" s="13">
        <f t="shared" si="13"/>
        <v>46511</v>
      </c>
      <c r="G390" s="16" t="str">
        <f t="shared" ca="1" si="14"/>
        <v>OK</v>
      </c>
      <c r="H390" s="10" t="s">
        <v>100</v>
      </c>
      <c r="I390" s="10" t="s">
        <v>101</v>
      </c>
      <c r="J390" s="10" t="s">
        <v>23</v>
      </c>
      <c r="K390" s="10" t="s">
        <v>17</v>
      </c>
      <c r="L390" s="10">
        <v>46204</v>
      </c>
      <c r="M390" s="10" t="s">
        <v>1369</v>
      </c>
      <c r="N390" s="1" t="s">
        <v>1370</v>
      </c>
    </row>
    <row r="391" spans="2:16">
      <c r="B391" s="8" t="s">
        <v>1371</v>
      </c>
      <c r="C391" s="11">
        <v>45036</v>
      </c>
      <c r="D391" s="11">
        <v>45036</v>
      </c>
      <c r="F391" s="13">
        <f t="shared" si="13"/>
        <v>45767</v>
      </c>
      <c r="G391" s="16" t="str">
        <f t="shared" ca="1" si="14"/>
        <v>Expired</v>
      </c>
      <c r="H391" s="10" t="s">
        <v>1372</v>
      </c>
      <c r="I391" s="10" t="s">
        <v>1373</v>
      </c>
      <c r="J391" s="10" t="s">
        <v>397</v>
      </c>
      <c r="K391" s="10" t="s">
        <v>17</v>
      </c>
      <c r="L391" s="10">
        <v>46601</v>
      </c>
      <c r="M391" s="10" t="s">
        <v>1374</v>
      </c>
      <c r="N391" s="1" t="s">
        <v>1375</v>
      </c>
    </row>
    <row r="392" spans="2:16">
      <c r="B392" s="8" t="s">
        <v>1376</v>
      </c>
      <c r="C392" s="9">
        <v>44721</v>
      </c>
      <c r="D392" s="11">
        <v>44720</v>
      </c>
      <c r="E392" s="9">
        <v>46066</v>
      </c>
      <c r="F392" s="13">
        <f t="shared" si="13"/>
        <v>46796</v>
      </c>
      <c r="G392" s="16" t="str">
        <f t="shared" ca="1" si="14"/>
        <v>OK</v>
      </c>
      <c r="H392" s="10" t="s">
        <v>1291</v>
      </c>
      <c r="I392" s="10" t="s">
        <v>1377</v>
      </c>
      <c r="J392" s="10" t="s">
        <v>1378</v>
      </c>
      <c r="K392" s="10" t="s">
        <v>77</v>
      </c>
      <c r="L392" s="10">
        <v>60561</v>
      </c>
      <c r="M392" s="10" t="s">
        <v>1379</v>
      </c>
      <c r="N392" s="1" t="s">
        <v>1380</v>
      </c>
    </row>
    <row r="393" spans="2:16">
      <c r="B393" s="8" t="s">
        <v>1381</v>
      </c>
      <c r="C393" s="9">
        <v>43524</v>
      </c>
      <c r="D393" s="11">
        <v>43524</v>
      </c>
      <c r="E393" s="9">
        <v>45414</v>
      </c>
      <c r="F393" s="13">
        <f t="shared" si="13"/>
        <v>46144</v>
      </c>
      <c r="G393" s="16" t="str">
        <f t="shared" ca="1" si="14"/>
        <v>OK</v>
      </c>
      <c r="H393" s="10" t="s">
        <v>95</v>
      </c>
      <c r="I393" s="10" t="s">
        <v>96</v>
      </c>
      <c r="J393" s="10" t="s">
        <v>97</v>
      </c>
      <c r="K393" s="10" t="s">
        <v>17</v>
      </c>
      <c r="L393" s="10">
        <v>46808</v>
      </c>
      <c r="M393" s="10" t="s">
        <v>1382</v>
      </c>
      <c r="N393" s="1" t="s">
        <v>1383</v>
      </c>
    </row>
    <row r="394" spans="2:16">
      <c r="B394" s="8" t="s">
        <v>1384</v>
      </c>
      <c r="C394" s="9">
        <v>45953</v>
      </c>
      <c r="D394" s="11">
        <v>45952</v>
      </c>
      <c r="F394" s="11">
        <f t="shared" si="13"/>
        <v>46682</v>
      </c>
      <c r="G394" s="2" t="str">
        <f t="shared" ca="1" si="14"/>
        <v>OK</v>
      </c>
      <c r="H394" s="10" t="s">
        <v>81</v>
      </c>
      <c r="N394" s="1" t="s">
        <v>1385</v>
      </c>
    </row>
    <row r="395" spans="2:16">
      <c r="B395" s="8" t="s">
        <v>1386</v>
      </c>
      <c r="C395" s="9">
        <v>44035</v>
      </c>
      <c r="D395" s="11">
        <v>44034</v>
      </c>
      <c r="E395" s="9">
        <v>45411</v>
      </c>
      <c r="F395" s="13">
        <f t="shared" si="13"/>
        <v>46141</v>
      </c>
      <c r="G395" s="16" t="str">
        <f t="shared" ca="1" si="14"/>
        <v>OK</v>
      </c>
      <c r="H395" s="10" t="s">
        <v>1387</v>
      </c>
      <c r="I395" s="10" t="s">
        <v>842</v>
      </c>
      <c r="J395" s="10" t="s">
        <v>36</v>
      </c>
      <c r="K395" s="10" t="s">
        <v>17</v>
      </c>
      <c r="L395" s="10">
        <v>46350</v>
      </c>
      <c r="N395" s="1" t="s">
        <v>1388</v>
      </c>
    </row>
    <row r="396" spans="2:16">
      <c r="B396" s="8" t="s">
        <v>1389</v>
      </c>
      <c r="C396" s="13">
        <v>41002</v>
      </c>
      <c r="D396" s="13">
        <v>39681</v>
      </c>
      <c r="E396" s="13">
        <v>45986</v>
      </c>
      <c r="F396" s="13">
        <f t="shared" si="13"/>
        <v>46716</v>
      </c>
      <c r="G396" s="16" t="str">
        <f t="shared" ca="1" si="14"/>
        <v>OK</v>
      </c>
      <c r="H396" s="10" t="s">
        <v>222</v>
      </c>
      <c r="I396" s="10" t="s">
        <v>1390</v>
      </c>
      <c r="J396" s="10" t="s">
        <v>429</v>
      </c>
      <c r="K396" s="10" t="s">
        <v>70</v>
      </c>
      <c r="L396" s="10">
        <v>43229</v>
      </c>
      <c r="M396" s="10" t="s">
        <v>1391</v>
      </c>
      <c r="N396" s="1" t="s">
        <v>1392</v>
      </c>
    </row>
    <row r="397" spans="2:16">
      <c r="B397" s="8" t="s">
        <v>1393</v>
      </c>
      <c r="C397" s="9">
        <v>43236</v>
      </c>
      <c r="D397" s="11">
        <v>43235</v>
      </c>
      <c r="E397" s="9">
        <v>45966</v>
      </c>
      <c r="F397" s="13">
        <f t="shared" si="13"/>
        <v>46696</v>
      </c>
      <c r="G397" s="16" t="str">
        <f t="shared" ca="1" si="14"/>
        <v>OK</v>
      </c>
      <c r="H397" s="10" t="s">
        <v>100</v>
      </c>
      <c r="I397" s="10" t="s">
        <v>101</v>
      </c>
      <c r="J397" s="10" t="s">
        <v>23</v>
      </c>
      <c r="K397" s="10" t="s">
        <v>17</v>
      </c>
      <c r="L397" s="10">
        <v>46204</v>
      </c>
      <c r="N397" s="1" t="s">
        <v>1394</v>
      </c>
    </row>
    <row r="398" spans="2:16">
      <c r="B398" s="8" t="s">
        <v>1395</v>
      </c>
      <c r="C398" s="13">
        <v>41002</v>
      </c>
      <c r="D398" s="13">
        <v>39527</v>
      </c>
      <c r="E398" s="9">
        <v>45456</v>
      </c>
      <c r="F398" s="13">
        <f t="shared" si="13"/>
        <v>46186</v>
      </c>
      <c r="G398" s="16" t="str">
        <f t="shared" ca="1" si="14"/>
        <v>OK</v>
      </c>
      <c r="H398" s="10" t="s">
        <v>100</v>
      </c>
      <c r="I398" s="10" t="s">
        <v>101</v>
      </c>
      <c r="J398" s="10" t="s">
        <v>23</v>
      </c>
      <c r="K398" s="10" t="s">
        <v>17</v>
      </c>
      <c r="L398" s="10">
        <v>46204</v>
      </c>
      <c r="N398" s="1" t="s">
        <v>1396</v>
      </c>
    </row>
    <row r="399" spans="2:16">
      <c r="B399" s="8" t="s">
        <v>1397</v>
      </c>
      <c r="C399" s="9">
        <v>43236</v>
      </c>
      <c r="D399" s="11">
        <v>43235</v>
      </c>
      <c r="E399" s="9">
        <v>45768</v>
      </c>
      <c r="F399" s="13">
        <f t="shared" si="13"/>
        <v>46498</v>
      </c>
      <c r="G399" s="16" t="str">
        <f t="shared" ca="1" si="14"/>
        <v>OK</v>
      </c>
      <c r="H399" s="10" t="s">
        <v>176</v>
      </c>
      <c r="I399" s="10" t="s">
        <v>177</v>
      </c>
      <c r="J399" s="10" t="s">
        <v>23</v>
      </c>
      <c r="K399" s="10" t="s">
        <v>17</v>
      </c>
      <c r="L399" s="10">
        <v>46268</v>
      </c>
      <c r="M399" s="10" t="s">
        <v>1398</v>
      </c>
      <c r="N399" s="1" t="s">
        <v>1399</v>
      </c>
    </row>
    <row r="400" spans="2:16">
      <c r="B400" s="8" t="s">
        <v>1400</v>
      </c>
      <c r="C400" s="9">
        <v>43601</v>
      </c>
      <c r="D400" s="11">
        <v>43600</v>
      </c>
      <c r="E400" s="9">
        <v>44761</v>
      </c>
      <c r="F400" s="13">
        <f t="shared" si="13"/>
        <v>45492</v>
      </c>
      <c r="G400" s="16" t="str">
        <f t="shared" ca="1" si="14"/>
        <v>Expired</v>
      </c>
      <c r="H400" s="10" t="s">
        <v>40</v>
      </c>
      <c r="I400" s="10" t="s">
        <v>41</v>
      </c>
      <c r="J400" s="10" t="s">
        <v>42</v>
      </c>
      <c r="K400" s="10" t="s">
        <v>17</v>
      </c>
      <c r="L400" s="10">
        <v>47933</v>
      </c>
      <c r="M400" s="10" t="s">
        <v>1401</v>
      </c>
      <c r="N400" s="1" t="s">
        <v>1402</v>
      </c>
    </row>
    <row r="401" spans="2:16">
      <c r="B401" s="8" t="s">
        <v>1403</v>
      </c>
      <c r="C401" s="11">
        <v>45036</v>
      </c>
      <c r="D401" s="11">
        <v>45036</v>
      </c>
      <c r="E401" s="9">
        <v>45952</v>
      </c>
      <c r="F401" s="13">
        <f t="shared" si="13"/>
        <v>46682</v>
      </c>
      <c r="G401" s="16" t="str">
        <f t="shared" ca="1" si="14"/>
        <v>OK</v>
      </c>
      <c r="H401" s="10" t="s">
        <v>501</v>
      </c>
      <c r="I401" s="10" t="s">
        <v>502</v>
      </c>
      <c r="J401" s="10"/>
      <c r="K401" s="10"/>
      <c r="N401" s="1" t="s">
        <v>1404</v>
      </c>
    </row>
    <row r="402" spans="2:16">
      <c r="B402" s="8" t="s">
        <v>1405</v>
      </c>
      <c r="C402" s="14">
        <v>41922</v>
      </c>
      <c r="D402" s="14">
        <v>41921</v>
      </c>
      <c r="E402" s="14">
        <v>44581</v>
      </c>
      <c r="F402" s="13">
        <f t="shared" si="13"/>
        <v>45311</v>
      </c>
      <c r="G402" s="16" t="str">
        <f t="shared" ca="1" si="14"/>
        <v>Expired</v>
      </c>
      <c r="H402" s="10" t="s">
        <v>67</v>
      </c>
      <c r="I402" s="10" t="s">
        <v>232</v>
      </c>
      <c r="J402" s="10" t="s">
        <v>23</v>
      </c>
      <c r="K402" s="10" t="s">
        <v>17</v>
      </c>
      <c r="L402" s="10">
        <v>46254</v>
      </c>
      <c r="M402" s="10" t="s">
        <v>1406</v>
      </c>
      <c r="N402" s="1" t="s">
        <v>1407</v>
      </c>
    </row>
    <row r="403" spans="2:16">
      <c r="B403" s="8" t="s">
        <v>1408</v>
      </c>
      <c r="C403" s="13">
        <v>44860</v>
      </c>
      <c r="D403" s="13">
        <v>44860</v>
      </c>
      <c r="E403" s="13"/>
      <c r="F403" s="13">
        <f t="shared" si="13"/>
        <v>45591</v>
      </c>
      <c r="G403" s="16" t="str">
        <f t="shared" ca="1" si="14"/>
        <v>Expired</v>
      </c>
      <c r="H403" s="10" t="s">
        <v>319</v>
      </c>
      <c r="I403" s="10" t="s">
        <v>320</v>
      </c>
      <c r="J403" s="10" t="s">
        <v>23</v>
      </c>
      <c r="K403" s="10" t="s">
        <v>17</v>
      </c>
      <c r="L403" s="10">
        <v>46250</v>
      </c>
      <c r="M403" s="10" t="s">
        <v>1409</v>
      </c>
      <c r="N403" s="1" t="s">
        <v>1410</v>
      </c>
    </row>
    <row r="404" spans="2:16">
      <c r="B404" s="8" t="s">
        <v>1411</v>
      </c>
      <c r="C404" s="9">
        <v>45953</v>
      </c>
      <c r="D404" s="11">
        <v>45952</v>
      </c>
      <c r="F404" s="11">
        <f t="shared" si="13"/>
        <v>46682</v>
      </c>
      <c r="G404" s="2" t="str">
        <f t="shared" ca="1" si="14"/>
        <v>OK</v>
      </c>
      <c r="H404" s="10" t="s">
        <v>148</v>
      </c>
      <c r="I404" s="10" t="s">
        <v>149</v>
      </c>
      <c r="J404" s="8" t="s">
        <v>16</v>
      </c>
      <c r="K404" s="8" t="s">
        <v>17</v>
      </c>
      <c r="L404" s="10">
        <v>46140</v>
      </c>
      <c r="N404" s="1" t="s">
        <v>1412</v>
      </c>
    </row>
    <row r="405" spans="2:16">
      <c r="B405" s="8" t="s">
        <v>1413</v>
      </c>
      <c r="C405" s="14">
        <v>44498</v>
      </c>
      <c r="D405" s="13">
        <v>44497</v>
      </c>
      <c r="E405" s="14">
        <v>45448</v>
      </c>
      <c r="F405" s="13">
        <f t="shared" si="13"/>
        <v>46178</v>
      </c>
      <c r="G405" s="16" t="str">
        <f t="shared" ca="1" si="14"/>
        <v>OK</v>
      </c>
      <c r="H405" s="10" t="s">
        <v>196</v>
      </c>
      <c r="I405" s="10" t="s">
        <v>197</v>
      </c>
      <c r="J405" s="10" t="s">
        <v>23</v>
      </c>
      <c r="K405" s="10" t="s">
        <v>17</v>
      </c>
      <c r="L405" s="10">
        <v>46278</v>
      </c>
      <c r="M405" s="10" t="s">
        <v>1414</v>
      </c>
      <c r="N405" s="1" t="s">
        <v>1415</v>
      </c>
    </row>
    <row r="406" spans="2:16">
      <c r="B406" s="8" t="s">
        <v>1416</v>
      </c>
      <c r="C406" s="9">
        <v>45757</v>
      </c>
      <c r="D406" s="11">
        <v>45756</v>
      </c>
      <c r="F406" s="11">
        <f t="shared" si="13"/>
        <v>46486</v>
      </c>
      <c r="G406" s="2" t="str">
        <f t="shared" ca="1" si="14"/>
        <v>OK</v>
      </c>
      <c r="H406" s="10" t="s">
        <v>21</v>
      </c>
      <c r="I406" s="10" t="s">
        <v>1032</v>
      </c>
      <c r="J406" s="8" t="s">
        <v>23</v>
      </c>
      <c r="K406" s="8" t="s">
        <v>17</v>
      </c>
      <c r="L406" s="10">
        <v>46204</v>
      </c>
      <c r="N406" s="1" t="s">
        <v>1417</v>
      </c>
    </row>
    <row r="407" spans="2:16">
      <c r="B407" s="8" t="s">
        <v>1418</v>
      </c>
      <c r="C407" s="14">
        <v>45407</v>
      </c>
      <c r="D407" s="13">
        <v>45406</v>
      </c>
      <c r="E407" s="14"/>
      <c r="F407" s="13">
        <f t="shared" si="13"/>
        <v>46136</v>
      </c>
      <c r="G407" s="16" t="str">
        <f t="shared" ca="1" si="14"/>
        <v>OK</v>
      </c>
      <c r="H407" s="10" t="s">
        <v>164</v>
      </c>
      <c r="I407" s="10" t="s">
        <v>279</v>
      </c>
      <c r="J407" s="10" t="s">
        <v>48</v>
      </c>
      <c r="K407" s="10" t="s">
        <v>17</v>
      </c>
      <c r="L407" s="10">
        <v>47715</v>
      </c>
      <c r="N407" s="1" t="s">
        <v>1419</v>
      </c>
    </row>
    <row r="408" spans="2:16">
      <c r="B408" s="8" t="s">
        <v>1420</v>
      </c>
      <c r="C408" s="9">
        <v>45757</v>
      </c>
      <c r="D408" s="11">
        <v>45756</v>
      </c>
      <c r="E408" s="9">
        <v>45928</v>
      </c>
      <c r="F408" s="11">
        <f t="shared" si="13"/>
        <v>46658</v>
      </c>
      <c r="G408" s="2" t="str">
        <f t="shared" ca="1" si="14"/>
        <v>OK</v>
      </c>
      <c r="H408" s="15" t="s">
        <v>1421</v>
      </c>
      <c r="I408" s="15" t="s">
        <v>1422</v>
      </c>
      <c r="J408" s="12" t="s">
        <v>69</v>
      </c>
      <c r="K408" s="12" t="s">
        <v>70</v>
      </c>
      <c r="L408" s="10">
        <v>45202</v>
      </c>
      <c r="N408" s="1" t="s">
        <v>1423</v>
      </c>
    </row>
    <row r="409" spans="2:16">
      <c r="B409" s="8" t="s">
        <v>1424</v>
      </c>
      <c r="C409" s="9">
        <v>43601</v>
      </c>
      <c r="D409" s="11">
        <v>43600</v>
      </c>
      <c r="E409" s="9">
        <v>45692</v>
      </c>
      <c r="F409" s="13">
        <f t="shared" si="13"/>
        <v>46422</v>
      </c>
      <c r="G409" s="16" t="str">
        <f t="shared" ca="1" si="14"/>
        <v>OK</v>
      </c>
      <c r="H409" s="10" t="s">
        <v>164</v>
      </c>
      <c r="I409" s="10" t="s">
        <v>978</v>
      </c>
      <c r="J409" s="10" t="s">
        <v>397</v>
      </c>
      <c r="K409" s="10" t="s">
        <v>17</v>
      </c>
      <c r="L409" s="10">
        <v>46601</v>
      </c>
      <c r="M409" s="10" t="s">
        <v>1425</v>
      </c>
      <c r="N409" s="1" t="s">
        <v>1426</v>
      </c>
    </row>
    <row r="410" spans="2:16">
      <c r="B410" s="8" t="s">
        <v>1427</v>
      </c>
      <c r="C410" s="13">
        <v>44861</v>
      </c>
      <c r="D410" s="13">
        <v>44860</v>
      </c>
      <c r="E410" s="13">
        <v>45238</v>
      </c>
      <c r="F410" s="13">
        <f t="shared" si="13"/>
        <v>45969</v>
      </c>
      <c r="G410" s="16" t="str">
        <f t="shared" ca="1" si="14"/>
        <v>Expired</v>
      </c>
      <c r="H410" s="10" t="s">
        <v>21</v>
      </c>
      <c r="I410" s="10" t="s">
        <v>22</v>
      </c>
      <c r="J410" s="10" t="s">
        <v>23</v>
      </c>
      <c r="K410" s="10" t="s">
        <v>17</v>
      </c>
      <c r="L410" s="10">
        <v>46204</v>
      </c>
      <c r="N410" s="1" t="s">
        <v>1428</v>
      </c>
    </row>
    <row r="411" spans="2:16">
      <c r="B411" s="8" t="s">
        <v>1429</v>
      </c>
      <c r="C411" s="9">
        <v>45953</v>
      </c>
      <c r="D411" s="11">
        <v>45952</v>
      </c>
      <c r="F411" s="11">
        <f t="shared" si="13"/>
        <v>46682</v>
      </c>
      <c r="G411" s="2" t="str">
        <f t="shared" ca="1" si="14"/>
        <v>OK</v>
      </c>
      <c r="H411" s="15" t="s">
        <v>554</v>
      </c>
      <c r="I411" s="15" t="s">
        <v>555</v>
      </c>
      <c r="J411" s="12" t="s">
        <v>556</v>
      </c>
      <c r="K411" s="12" t="s">
        <v>354</v>
      </c>
      <c r="L411" s="10">
        <v>49546</v>
      </c>
      <c r="N411" s="1" t="s">
        <v>1430</v>
      </c>
    </row>
    <row r="412" spans="2:16" ht="14.25">
      <c r="B412" s="8" t="s">
        <v>1431</v>
      </c>
      <c r="C412" s="13">
        <v>41002</v>
      </c>
      <c r="D412" s="13">
        <v>38751</v>
      </c>
      <c r="E412" s="13">
        <v>45232</v>
      </c>
      <c r="F412" s="13">
        <f t="shared" si="13"/>
        <v>45963</v>
      </c>
      <c r="G412" s="16" t="str">
        <f t="shared" ca="1" si="14"/>
        <v>Expired</v>
      </c>
      <c r="H412" s="10" t="s">
        <v>395</v>
      </c>
      <c r="I412" s="10" t="s">
        <v>1432</v>
      </c>
      <c r="J412" s="10" t="s">
        <v>23</v>
      </c>
      <c r="K412" s="10" t="s">
        <v>17</v>
      </c>
      <c r="L412" s="10">
        <v>46204</v>
      </c>
      <c r="M412" s="10" t="s">
        <v>1433</v>
      </c>
      <c r="N412" s="1" t="s">
        <v>1434</v>
      </c>
      <c r="P412" s="26"/>
    </row>
    <row r="413" spans="2:16" ht="14.25">
      <c r="B413" s="8" t="s">
        <v>1435</v>
      </c>
      <c r="C413" s="13">
        <v>44861</v>
      </c>
      <c r="D413" s="13">
        <v>45226</v>
      </c>
      <c r="E413" s="13">
        <v>45930</v>
      </c>
      <c r="F413" s="13">
        <f t="shared" ref="F413:F476" si="15">IF(B413="","",IF(E413="",DATE(YEAR(D413)+2,MONTH(D413),DAY(D413)),DATE(YEAR(E413)+2,MONTH(E413),DAY(E413))))</f>
        <v>46660</v>
      </c>
      <c r="G413" s="16" t="str">
        <f t="shared" ca="1" si="14"/>
        <v>OK</v>
      </c>
      <c r="H413" s="10" t="s">
        <v>46</v>
      </c>
      <c r="I413" s="10" t="s">
        <v>47</v>
      </c>
      <c r="J413" s="10" t="s">
        <v>48</v>
      </c>
      <c r="K413" s="10" t="s">
        <v>17</v>
      </c>
      <c r="L413" s="10">
        <v>47708</v>
      </c>
      <c r="M413" s="10" t="s">
        <v>698</v>
      </c>
      <c r="N413" s="1" t="s">
        <v>1436</v>
      </c>
      <c r="P413" s="26"/>
    </row>
    <row r="414" spans="2:16" ht="14.25">
      <c r="B414" s="8" t="s">
        <v>1437</v>
      </c>
      <c r="C414" s="9">
        <v>43026</v>
      </c>
      <c r="D414" s="11">
        <v>43025</v>
      </c>
      <c r="E414" s="13">
        <v>45769</v>
      </c>
      <c r="F414" s="13">
        <f t="shared" si="15"/>
        <v>46499</v>
      </c>
      <c r="G414" s="16" t="str">
        <f t="shared" ca="1" si="14"/>
        <v>OK</v>
      </c>
      <c r="H414" s="10" t="s">
        <v>211</v>
      </c>
      <c r="I414" s="10" t="s">
        <v>212</v>
      </c>
      <c r="J414" s="10" t="s">
        <v>23</v>
      </c>
      <c r="K414" s="10" t="s">
        <v>17</v>
      </c>
      <c r="L414" s="10">
        <v>46240</v>
      </c>
      <c r="M414" s="10" t="s">
        <v>213</v>
      </c>
      <c r="N414" s="1" t="s">
        <v>1438</v>
      </c>
      <c r="P414" s="26"/>
    </row>
    <row r="415" spans="2:16" ht="14.25">
      <c r="B415" s="8" t="s">
        <v>1439</v>
      </c>
      <c r="C415" s="9">
        <v>42916</v>
      </c>
      <c r="D415" s="11">
        <v>42915</v>
      </c>
      <c r="E415" s="9">
        <v>45832</v>
      </c>
      <c r="F415" s="13">
        <f t="shared" si="15"/>
        <v>46562</v>
      </c>
      <c r="G415" s="16" t="str">
        <f t="shared" ca="1" si="14"/>
        <v>OK</v>
      </c>
      <c r="H415" s="10" t="s">
        <v>461</v>
      </c>
      <c r="I415" s="10" t="s">
        <v>1440</v>
      </c>
      <c r="J415" s="10" t="s">
        <v>36</v>
      </c>
      <c r="K415" s="10" t="s">
        <v>17</v>
      </c>
      <c r="L415" s="10">
        <v>46350</v>
      </c>
      <c r="M415" s="10" t="s">
        <v>1441</v>
      </c>
      <c r="N415" s="1" t="s">
        <v>1442</v>
      </c>
      <c r="P415" s="26"/>
    </row>
    <row r="416" spans="2:16">
      <c r="B416" s="8" t="s">
        <v>1443</v>
      </c>
      <c r="C416" s="14">
        <v>45407</v>
      </c>
      <c r="D416" s="13">
        <v>45406</v>
      </c>
      <c r="E416" s="14">
        <v>46049</v>
      </c>
      <c r="F416" s="13">
        <f t="shared" si="15"/>
        <v>46779</v>
      </c>
      <c r="G416" s="16" t="str">
        <f t="shared" ca="1" si="14"/>
        <v>OK</v>
      </c>
      <c r="H416" s="10" t="s">
        <v>211</v>
      </c>
      <c r="I416" s="10" t="s">
        <v>1444</v>
      </c>
      <c r="J416" s="10" t="s">
        <v>23</v>
      </c>
      <c r="K416" s="10" t="s">
        <v>17</v>
      </c>
      <c r="L416" s="10">
        <v>46240</v>
      </c>
      <c r="N416" s="1" t="s">
        <v>1445</v>
      </c>
    </row>
    <row r="417" spans="2:15">
      <c r="B417" s="8" t="s">
        <v>1446</v>
      </c>
      <c r="C417" s="13">
        <v>41444</v>
      </c>
      <c r="D417" s="13">
        <v>37832</v>
      </c>
      <c r="E417" s="13">
        <v>45778</v>
      </c>
      <c r="F417" s="13">
        <f t="shared" si="15"/>
        <v>46508</v>
      </c>
      <c r="G417" s="16" t="str">
        <f t="shared" ca="1" si="14"/>
        <v>OK</v>
      </c>
      <c r="H417" s="10" t="s">
        <v>256</v>
      </c>
      <c r="I417" s="10" t="s">
        <v>257</v>
      </c>
      <c r="J417" s="10" t="s">
        <v>23</v>
      </c>
      <c r="K417" s="10" t="s">
        <v>17</v>
      </c>
      <c r="L417" s="10">
        <v>46204</v>
      </c>
      <c r="M417" s="10" t="s">
        <v>1447</v>
      </c>
      <c r="N417" s="1" t="s">
        <v>1448</v>
      </c>
    </row>
    <row r="418" spans="2:15">
      <c r="B418" s="8" t="s">
        <v>1449</v>
      </c>
      <c r="C418" s="14">
        <v>41320</v>
      </c>
      <c r="D418" s="13">
        <v>41319</v>
      </c>
      <c r="E418" s="14">
        <v>45442</v>
      </c>
      <c r="F418" s="13">
        <f t="shared" si="15"/>
        <v>46172</v>
      </c>
      <c r="G418" s="16" t="str">
        <f t="shared" ca="1" si="14"/>
        <v>OK</v>
      </c>
      <c r="H418" s="10" t="s">
        <v>52</v>
      </c>
      <c r="I418" s="10" t="s">
        <v>53</v>
      </c>
      <c r="J418" s="10" t="s">
        <v>48</v>
      </c>
      <c r="K418" s="10" t="s">
        <v>17</v>
      </c>
      <c r="L418" s="10">
        <v>47711</v>
      </c>
      <c r="M418" s="10" t="s">
        <v>1450</v>
      </c>
      <c r="N418" s="1" t="s">
        <v>1451</v>
      </c>
    </row>
    <row r="419" spans="2:15">
      <c r="B419" s="8" t="s">
        <v>1452</v>
      </c>
      <c r="C419" s="13">
        <v>41444</v>
      </c>
      <c r="D419" s="13">
        <v>40627</v>
      </c>
      <c r="E419" s="9">
        <v>45937</v>
      </c>
      <c r="F419" s="13">
        <f t="shared" si="15"/>
        <v>46667</v>
      </c>
      <c r="G419" s="16" t="str">
        <f t="shared" ca="1" si="14"/>
        <v>OK</v>
      </c>
      <c r="H419" s="10" t="s">
        <v>124</v>
      </c>
      <c r="I419" s="10" t="s">
        <v>719</v>
      </c>
      <c r="J419" s="10" t="s">
        <v>23</v>
      </c>
      <c r="K419" s="10" t="s">
        <v>17</v>
      </c>
      <c r="L419" s="10">
        <v>46203</v>
      </c>
      <c r="M419" s="10" t="s">
        <v>720</v>
      </c>
      <c r="N419" s="1" t="s">
        <v>1453</v>
      </c>
    </row>
    <row r="420" spans="2:15">
      <c r="B420" s="8" t="s">
        <v>1454</v>
      </c>
      <c r="C420" s="14">
        <v>44133</v>
      </c>
      <c r="D420" s="13">
        <v>44132</v>
      </c>
      <c r="E420" s="14">
        <v>45428</v>
      </c>
      <c r="F420" s="13">
        <f t="shared" si="15"/>
        <v>46158</v>
      </c>
      <c r="G420" s="16" t="str">
        <f t="shared" ca="1" si="14"/>
        <v>OK</v>
      </c>
      <c r="H420" s="10" t="s">
        <v>81</v>
      </c>
      <c r="I420" s="10" t="s">
        <v>82</v>
      </c>
      <c r="J420" s="10" t="s">
        <v>23</v>
      </c>
      <c r="K420" s="10" t="s">
        <v>17</v>
      </c>
      <c r="L420" s="10">
        <v>46240</v>
      </c>
      <c r="M420" s="10" t="s">
        <v>83</v>
      </c>
      <c r="N420" s="1" t="s">
        <v>1455</v>
      </c>
    </row>
    <row r="421" spans="2:15">
      <c r="B421" s="8" t="s">
        <v>1456</v>
      </c>
      <c r="C421" s="9">
        <v>43727</v>
      </c>
      <c r="D421" s="11">
        <v>43726</v>
      </c>
      <c r="E421" s="9">
        <v>45700</v>
      </c>
      <c r="F421" s="13">
        <f t="shared" si="15"/>
        <v>46430</v>
      </c>
      <c r="G421" s="16" t="str">
        <f t="shared" ca="1" si="14"/>
        <v>OK</v>
      </c>
      <c r="H421" s="10" t="s">
        <v>27</v>
      </c>
      <c r="I421" s="10" t="s">
        <v>1457</v>
      </c>
      <c r="J421" s="10" t="s">
        <v>36</v>
      </c>
      <c r="K421" s="10" t="s">
        <v>17</v>
      </c>
      <c r="L421" s="10">
        <v>46350</v>
      </c>
      <c r="M421" s="10" t="s">
        <v>1458</v>
      </c>
      <c r="N421" s="1" t="s">
        <v>1459</v>
      </c>
    </row>
    <row r="422" spans="2:15">
      <c r="B422" s="8" t="s">
        <v>1460</v>
      </c>
      <c r="C422" s="9">
        <v>43362</v>
      </c>
      <c r="D422" s="11">
        <v>43361</v>
      </c>
      <c r="E422" s="9">
        <v>45799</v>
      </c>
      <c r="F422" s="13">
        <f t="shared" si="15"/>
        <v>46529</v>
      </c>
      <c r="G422" s="16" t="str">
        <f t="shared" ca="1" si="14"/>
        <v>OK</v>
      </c>
      <c r="H422" s="10" t="s">
        <v>1461</v>
      </c>
      <c r="I422" s="10" t="s">
        <v>1462</v>
      </c>
      <c r="J422" s="10" t="s">
        <v>857</v>
      </c>
      <c r="K422" s="10" t="s">
        <v>17</v>
      </c>
      <c r="L422" s="10">
        <v>47404</v>
      </c>
      <c r="M422" s="10" t="s">
        <v>1463</v>
      </c>
      <c r="N422" s="1" t="s">
        <v>1464</v>
      </c>
    </row>
    <row r="423" spans="2:15">
      <c r="B423" s="8" t="s">
        <v>1465</v>
      </c>
      <c r="C423" s="11">
        <v>45036</v>
      </c>
      <c r="D423" s="11">
        <v>45036</v>
      </c>
      <c r="F423" s="13">
        <f t="shared" si="15"/>
        <v>45767</v>
      </c>
      <c r="G423" s="16" t="str">
        <f t="shared" ca="1" si="14"/>
        <v>Expired</v>
      </c>
      <c r="H423" s="10" t="s">
        <v>1466</v>
      </c>
      <c r="I423" s="10" t="s">
        <v>1467</v>
      </c>
      <c r="J423" s="10" t="s">
        <v>1468</v>
      </c>
      <c r="K423" s="10" t="s">
        <v>252</v>
      </c>
      <c r="L423" s="10">
        <v>53005</v>
      </c>
      <c r="M423" s="10" t="s">
        <v>1469</v>
      </c>
      <c r="N423" s="1" t="s">
        <v>1470</v>
      </c>
    </row>
    <row r="424" spans="2:15" ht="15.75">
      <c r="B424" s="8" t="s">
        <v>1471</v>
      </c>
      <c r="C424" s="13">
        <v>41444</v>
      </c>
      <c r="D424" s="13">
        <v>38954</v>
      </c>
      <c r="E424" s="9">
        <v>45974</v>
      </c>
      <c r="F424" s="13">
        <f t="shared" si="15"/>
        <v>46704</v>
      </c>
      <c r="G424" s="16" t="str">
        <f t="shared" ca="1" si="14"/>
        <v>OK</v>
      </c>
      <c r="H424" s="10" t="s">
        <v>95</v>
      </c>
      <c r="I424" s="10" t="s">
        <v>96</v>
      </c>
      <c r="J424" s="10" t="s">
        <v>97</v>
      </c>
      <c r="K424" s="10" t="s">
        <v>17</v>
      </c>
      <c r="L424" s="10">
        <v>46808</v>
      </c>
      <c r="M424" s="10" t="s">
        <v>1472</v>
      </c>
      <c r="N424" s="1" t="s">
        <v>1473</v>
      </c>
      <c r="O424" s="17" t="s">
        <v>215</v>
      </c>
    </row>
    <row r="425" spans="2:15">
      <c r="B425" s="8" t="s">
        <v>1474</v>
      </c>
      <c r="C425" s="13">
        <v>41320</v>
      </c>
      <c r="D425" s="13">
        <v>40255</v>
      </c>
      <c r="E425" s="13">
        <v>45426</v>
      </c>
      <c r="F425" s="13">
        <f t="shared" si="15"/>
        <v>46156</v>
      </c>
      <c r="G425" s="16" t="str">
        <f t="shared" ca="1" si="14"/>
        <v>OK</v>
      </c>
      <c r="H425" s="10" t="s">
        <v>683</v>
      </c>
      <c r="I425" s="10" t="s">
        <v>684</v>
      </c>
      <c r="J425" s="10" t="s">
        <v>685</v>
      </c>
      <c r="K425" s="10" t="s">
        <v>17</v>
      </c>
      <c r="L425" s="10">
        <v>46077</v>
      </c>
      <c r="M425" s="10" t="s">
        <v>686</v>
      </c>
      <c r="N425" s="1" t="s">
        <v>1475</v>
      </c>
    </row>
    <row r="426" spans="2:15">
      <c r="B426" s="8" t="s">
        <v>1476</v>
      </c>
      <c r="C426" s="9">
        <v>44721</v>
      </c>
      <c r="D426" s="11">
        <v>44720</v>
      </c>
      <c r="E426" s="9">
        <v>45421</v>
      </c>
      <c r="F426" s="13">
        <f t="shared" si="15"/>
        <v>46151</v>
      </c>
      <c r="G426" s="16" t="str">
        <f t="shared" ca="1" si="14"/>
        <v>OK</v>
      </c>
      <c r="H426" s="10" t="s">
        <v>40</v>
      </c>
      <c r="I426" s="10" t="s">
        <v>41</v>
      </c>
      <c r="J426" s="10" t="s">
        <v>42</v>
      </c>
      <c r="K426" s="10" t="s">
        <v>17</v>
      </c>
      <c r="L426" s="10">
        <v>47933</v>
      </c>
      <c r="M426" s="10" t="s">
        <v>1477</v>
      </c>
      <c r="N426" s="1" t="s">
        <v>1478</v>
      </c>
    </row>
    <row r="427" spans="2:15">
      <c r="B427" s="8" t="s">
        <v>1479</v>
      </c>
      <c r="C427" s="9">
        <v>44861</v>
      </c>
      <c r="D427" s="11">
        <v>44860</v>
      </c>
      <c r="F427" s="13">
        <f t="shared" si="15"/>
        <v>45591</v>
      </c>
      <c r="G427" s="16" t="str">
        <f t="shared" ca="1" si="14"/>
        <v>Expired</v>
      </c>
      <c r="H427" s="10" t="s">
        <v>219</v>
      </c>
      <c r="I427" s="10" t="s">
        <v>1480</v>
      </c>
      <c r="J427" s="10" t="s">
        <v>397</v>
      </c>
      <c r="K427" s="10" t="s">
        <v>17</v>
      </c>
      <c r="L427" s="10">
        <v>46601</v>
      </c>
      <c r="N427" s="1" t="s">
        <v>1481</v>
      </c>
    </row>
    <row r="428" spans="2:15">
      <c r="B428" s="8" t="s">
        <v>1482</v>
      </c>
      <c r="C428" s="9">
        <v>44133</v>
      </c>
      <c r="D428" s="11">
        <v>44132</v>
      </c>
      <c r="E428" s="9">
        <v>45499</v>
      </c>
      <c r="F428" s="13">
        <f t="shared" si="15"/>
        <v>46229</v>
      </c>
      <c r="G428" s="16" t="str">
        <f t="shared" ca="1" si="14"/>
        <v>OK</v>
      </c>
      <c r="H428" s="10" t="s">
        <v>319</v>
      </c>
      <c r="I428" s="10" t="s">
        <v>320</v>
      </c>
      <c r="J428" s="10" t="s">
        <v>23</v>
      </c>
      <c r="K428" s="10" t="s">
        <v>17</v>
      </c>
      <c r="L428" s="10">
        <v>46250</v>
      </c>
      <c r="M428" s="10" t="s">
        <v>1483</v>
      </c>
      <c r="N428" s="1" t="s">
        <v>1484</v>
      </c>
    </row>
    <row r="429" spans="2:15">
      <c r="B429" s="8" t="s">
        <v>1485</v>
      </c>
      <c r="C429" s="9">
        <v>45226</v>
      </c>
      <c r="D429" s="9">
        <v>45226</v>
      </c>
      <c r="E429" s="9">
        <v>45785</v>
      </c>
      <c r="F429" s="11">
        <f t="shared" si="15"/>
        <v>46515</v>
      </c>
      <c r="G429" s="2" t="str">
        <f t="shared" ca="1" si="14"/>
        <v>OK</v>
      </c>
      <c r="H429" s="10" t="s">
        <v>256</v>
      </c>
      <c r="I429" s="10" t="s">
        <v>257</v>
      </c>
      <c r="J429" s="10" t="s">
        <v>23</v>
      </c>
      <c r="K429" s="10" t="s">
        <v>17</v>
      </c>
      <c r="L429" s="10">
        <v>46204</v>
      </c>
      <c r="N429" s="1" t="s">
        <v>1486</v>
      </c>
    </row>
    <row r="430" spans="2:15">
      <c r="B430" s="8" t="s">
        <v>1487</v>
      </c>
      <c r="C430" s="9">
        <v>44133</v>
      </c>
      <c r="D430" s="11">
        <v>45226</v>
      </c>
      <c r="F430" s="13">
        <f t="shared" si="15"/>
        <v>45957</v>
      </c>
      <c r="G430" s="16" t="str">
        <f t="shared" ca="1" si="14"/>
        <v>Expired</v>
      </c>
      <c r="H430" s="10" t="s">
        <v>1488</v>
      </c>
      <c r="I430" s="10" t="s">
        <v>1489</v>
      </c>
      <c r="J430" s="10" t="s">
        <v>23</v>
      </c>
      <c r="K430" s="10" t="s">
        <v>391</v>
      </c>
      <c r="L430" s="10">
        <v>46202</v>
      </c>
      <c r="M430" s="10" t="s">
        <v>1490</v>
      </c>
      <c r="N430" s="1" t="s">
        <v>1491</v>
      </c>
    </row>
    <row r="431" spans="2:15">
      <c r="B431" s="8" t="s">
        <v>1492</v>
      </c>
      <c r="C431" s="14">
        <v>42668</v>
      </c>
      <c r="D431" s="13">
        <v>42485</v>
      </c>
      <c r="E431" s="14">
        <v>45006</v>
      </c>
      <c r="F431" s="13">
        <f t="shared" si="15"/>
        <v>45737</v>
      </c>
      <c r="G431" s="16" t="str">
        <f t="shared" ca="1" si="14"/>
        <v>Expired</v>
      </c>
      <c r="H431" s="10" t="s">
        <v>222</v>
      </c>
      <c r="I431" s="10" t="s">
        <v>1390</v>
      </c>
      <c r="J431" s="10" t="s">
        <v>429</v>
      </c>
      <c r="K431" s="10" t="s">
        <v>70</v>
      </c>
      <c r="L431" s="10">
        <v>43229</v>
      </c>
      <c r="N431" s="1" t="s">
        <v>1493</v>
      </c>
    </row>
    <row r="432" spans="2:15">
      <c r="B432" s="8" t="s">
        <v>1494</v>
      </c>
      <c r="C432" s="9">
        <v>42486</v>
      </c>
      <c r="D432" s="11">
        <v>42485</v>
      </c>
      <c r="E432" s="9">
        <v>44986</v>
      </c>
      <c r="F432" s="13">
        <f t="shared" si="15"/>
        <v>45717</v>
      </c>
      <c r="G432" s="2" t="s">
        <v>1495</v>
      </c>
      <c r="H432" s="10" t="s">
        <v>319</v>
      </c>
      <c r="I432" s="10" t="s">
        <v>320</v>
      </c>
      <c r="J432" s="8" t="s">
        <v>23</v>
      </c>
      <c r="K432" s="8" t="s">
        <v>17</v>
      </c>
      <c r="L432" s="10">
        <v>46250</v>
      </c>
      <c r="M432" s="10" t="s">
        <v>1496</v>
      </c>
      <c r="N432" s="1" t="s">
        <v>1497</v>
      </c>
    </row>
    <row r="433" spans="2:14">
      <c r="B433" s="8" t="s">
        <v>1498</v>
      </c>
      <c r="C433" s="9">
        <v>44721</v>
      </c>
      <c r="D433" s="11">
        <v>44720</v>
      </c>
      <c r="E433" s="9">
        <v>45720</v>
      </c>
      <c r="F433" s="13">
        <f t="shared" si="15"/>
        <v>46450</v>
      </c>
      <c r="G433" s="16" t="str">
        <f t="shared" ref="G433:G496" ca="1" si="16">IF(B433="","",IF(F433&lt;TODAY(),"Expired","OK"))</f>
        <v>OK</v>
      </c>
      <c r="H433" s="10" t="s">
        <v>21</v>
      </c>
      <c r="I433" s="10" t="s">
        <v>22</v>
      </c>
      <c r="J433" s="10" t="s">
        <v>23</v>
      </c>
      <c r="K433" s="10" t="s">
        <v>17</v>
      </c>
      <c r="L433" s="10">
        <v>46204</v>
      </c>
      <c r="M433" s="10" t="s">
        <v>1499</v>
      </c>
      <c r="N433" s="1" t="s">
        <v>1500</v>
      </c>
    </row>
    <row r="434" spans="2:14">
      <c r="B434" s="8" t="s">
        <v>1501</v>
      </c>
      <c r="C434" s="9">
        <v>43727</v>
      </c>
      <c r="D434" s="11">
        <v>42485</v>
      </c>
      <c r="E434" s="9">
        <v>44826</v>
      </c>
      <c r="F434" s="13">
        <f t="shared" si="15"/>
        <v>45557</v>
      </c>
      <c r="G434" s="16" t="str">
        <f t="shared" ca="1" si="16"/>
        <v>Expired</v>
      </c>
      <c r="H434" s="10" t="s">
        <v>95</v>
      </c>
      <c r="I434" s="10" t="s">
        <v>96</v>
      </c>
      <c r="J434" s="10" t="s">
        <v>97</v>
      </c>
      <c r="K434" s="10" t="s">
        <v>17</v>
      </c>
      <c r="L434" s="10">
        <v>46808</v>
      </c>
      <c r="M434" s="10" t="s">
        <v>1502</v>
      </c>
      <c r="N434" s="1" t="s">
        <v>1503</v>
      </c>
    </row>
    <row r="435" spans="2:14">
      <c r="B435" s="8" t="s">
        <v>1504</v>
      </c>
      <c r="C435" s="14">
        <v>44133</v>
      </c>
      <c r="D435" s="13">
        <v>44132</v>
      </c>
      <c r="E435" s="14">
        <v>45470</v>
      </c>
      <c r="F435" s="13">
        <f t="shared" si="15"/>
        <v>46200</v>
      </c>
      <c r="G435" s="16" t="str">
        <f t="shared" ca="1" si="16"/>
        <v>OK</v>
      </c>
      <c r="H435" s="10" t="s">
        <v>176</v>
      </c>
      <c r="I435" s="10" t="str">
        <f>"8790 Purdue Road"</f>
        <v>8790 Purdue Road</v>
      </c>
      <c r="J435" s="10" t="s">
        <v>23</v>
      </c>
      <c r="K435" s="10" t="s">
        <v>17</v>
      </c>
      <c r="L435" s="10">
        <v>46278</v>
      </c>
      <c r="M435" s="10" t="s">
        <v>1505</v>
      </c>
      <c r="N435" s="1" t="s">
        <v>1506</v>
      </c>
    </row>
    <row r="436" spans="2:14">
      <c r="B436" s="8" t="s">
        <v>1507</v>
      </c>
      <c r="C436" s="13">
        <v>41444</v>
      </c>
      <c r="D436" s="13">
        <v>37511</v>
      </c>
      <c r="E436" s="9">
        <v>45965</v>
      </c>
      <c r="F436" s="13">
        <f t="shared" si="15"/>
        <v>46695</v>
      </c>
      <c r="G436" s="16" t="str">
        <f t="shared" ca="1" si="16"/>
        <v>OK</v>
      </c>
      <c r="H436" s="10" t="s">
        <v>361</v>
      </c>
      <c r="I436" s="10" t="s">
        <v>362</v>
      </c>
      <c r="J436" s="10" t="s">
        <v>23</v>
      </c>
      <c r="K436" s="10" t="s">
        <v>17</v>
      </c>
      <c r="L436" s="10">
        <v>46219</v>
      </c>
      <c r="M436" s="10" t="s">
        <v>1508</v>
      </c>
      <c r="N436" s="1" t="s">
        <v>1509</v>
      </c>
    </row>
    <row r="437" spans="2:14">
      <c r="B437" s="8" t="s">
        <v>1510</v>
      </c>
      <c r="C437" s="9">
        <v>45226</v>
      </c>
      <c r="D437" s="9">
        <v>45226</v>
      </c>
      <c r="F437" s="11">
        <f t="shared" si="15"/>
        <v>45957</v>
      </c>
      <c r="G437" s="2" t="str">
        <f t="shared" ca="1" si="16"/>
        <v>Expired</v>
      </c>
      <c r="H437" s="10" t="s">
        <v>81</v>
      </c>
      <c r="I437" s="10" t="s">
        <v>82</v>
      </c>
      <c r="J437" s="10" t="s">
        <v>23</v>
      </c>
      <c r="K437" s="10" t="s">
        <v>17</v>
      </c>
      <c r="L437" s="10">
        <v>46240</v>
      </c>
      <c r="M437" s="10" t="s">
        <v>83</v>
      </c>
      <c r="N437" s="1" t="s">
        <v>1511</v>
      </c>
    </row>
    <row r="438" spans="2:14">
      <c r="B438" s="8" t="s">
        <v>1512</v>
      </c>
      <c r="C438" s="9">
        <v>45036</v>
      </c>
      <c r="D438" s="11">
        <v>45036</v>
      </c>
      <c r="F438" s="13">
        <f t="shared" si="15"/>
        <v>45767</v>
      </c>
      <c r="G438" s="16" t="str">
        <f t="shared" ca="1" si="16"/>
        <v>Expired</v>
      </c>
      <c r="H438" s="10" t="s">
        <v>21</v>
      </c>
      <c r="I438" s="10" t="s">
        <v>22</v>
      </c>
      <c r="J438" s="10" t="s">
        <v>23</v>
      </c>
      <c r="K438" s="10" t="s">
        <v>17</v>
      </c>
      <c r="L438" s="10">
        <v>46204</v>
      </c>
      <c r="N438" s="1" t="s">
        <v>1513</v>
      </c>
    </row>
    <row r="439" spans="2:14">
      <c r="B439" s="8" t="s">
        <v>1514</v>
      </c>
      <c r="C439" s="13">
        <v>44860</v>
      </c>
      <c r="D439" s="13">
        <v>44860</v>
      </c>
      <c r="F439" s="13">
        <f t="shared" si="15"/>
        <v>45591</v>
      </c>
      <c r="G439" s="16" t="str">
        <f t="shared" ca="1" si="16"/>
        <v>Expired</v>
      </c>
      <c r="H439" s="15" t="s">
        <v>894</v>
      </c>
      <c r="J439" s="10"/>
      <c r="K439" s="10"/>
      <c r="N439" s="1" t="s">
        <v>1515</v>
      </c>
    </row>
    <row r="440" spans="2:14">
      <c r="B440" s="8" t="s">
        <v>1516</v>
      </c>
      <c r="C440" s="9">
        <v>45036</v>
      </c>
      <c r="D440" s="11">
        <v>45036</v>
      </c>
      <c r="F440" s="13">
        <f t="shared" si="15"/>
        <v>45767</v>
      </c>
      <c r="G440" s="16" t="str">
        <f t="shared" ca="1" si="16"/>
        <v>Expired</v>
      </c>
      <c r="H440" s="10" t="s">
        <v>1517</v>
      </c>
      <c r="I440" s="10" t="s">
        <v>1518</v>
      </c>
      <c r="J440" s="10" t="s">
        <v>1519</v>
      </c>
      <c r="K440" s="10" t="s">
        <v>70</v>
      </c>
      <c r="L440" s="10">
        <v>44122</v>
      </c>
      <c r="M440" s="10" t="s">
        <v>1520</v>
      </c>
      <c r="N440" s="1" t="s">
        <v>1521</v>
      </c>
    </row>
    <row r="441" spans="2:14">
      <c r="B441" s="8" t="s">
        <v>1522</v>
      </c>
      <c r="C441" s="9">
        <v>45226</v>
      </c>
      <c r="D441" s="9">
        <v>45226</v>
      </c>
      <c r="F441" s="11">
        <f t="shared" si="15"/>
        <v>45957</v>
      </c>
      <c r="G441" s="2" t="str">
        <f t="shared" ca="1" si="16"/>
        <v>Expired</v>
      </c>
      <c r="H441" s="10" t="s">
        <v>578</v>
      </c>
      <c r="I441" s="10" t="s">
        <v>1523</v>
      </c>
      <c r="J441" s="10" t="s">
        <v>23</v>
      </c>
      <c r="K441" s="10" t="s">
        <v>17</v>
      </c>
      <c r="L441" s="10">
        <v>46202</v>
      </c>
      <c r="M441" s="10" t="s">
        <v>1524</v>
      </c>
      <c r="N441" s="1" t="s">
        <v>1525</v>
      </c>
    </row>
    <row r="442" spans="2:14">
      <c r="B442" s="8" t="s">
        <v>1526</v>
      </c>
      <c r="C442" s="9">
        <v>45407</v>
      </c>
      <c r="D442" s="9">
        <v>45226</v>
      </c>
      <c r="E442" s="9">
        <v>46050</v>
      </c>
      <c r="F442" s="11">
        <f t="shared" si="15"/>
        <v>46780</v>
      </c>
      <c r="G442" s="2" t="str">
        <f t="shared" ca="1" si="16"/>
        <v>OK</v>
      </c>
      <c r="H442" s="10" t="s">
        <v>196</v>
      </c>
      <c r="I442" s="10" t="s">
        <v>197</v>
      </c>
      <c r="J442" s="10" t="s">
        <v>23</v>
      </c>
      <c r="K442" s="10" t="s">
        <v>17</v>
      </c>
      <c r="L442" s="10">
        <v>46278</v>
      </c>
      <c r="N442" s="1" t="s">
        <v>1527</v>
      </c>
    </row>
    <row r="443" spans="2:14">
      <c r="B443" s="8" t="s">
        <v>1528</v>
      </c>
      <c r="C443" s="14">
        <v>45407</v>
      </c>
      <c r="D443" s="13">
        <v>45406</v>
      </c>
      <c r="E443" s="14"/>
      <c r="F443" s="13">
        <f t="shared" si="15"/>
        <v>46136</v>
      </c>
      <c r="G443" s="16" t="str">
        <f t="shared" ca="1" si="16"/>
        <v>OK</v>
      </c>
      <c r="H443" s="10" t="s">
        <v>81</v>
      </c>
      <c r="I443" s="10" t="s">
        <v>82</v>
      </c>
      <c r="J443" s="10" t="s">
        <v>23</v>
      </c>
      <c r="K443" s="10" t="s">
        <v>17</v>
      </c>
      <c r="L443" s="10">
        <v>46240</v>
      </c>
      <c r="M443" s="10" t="s">
        <v>83</v>
      </c>
      <c r="N443" s="1" t="s">
        <v>1529</v>
      </c>
    </row>
    <row r="444" spans="2:14">
      <c r="B444" s="8" t="s">
        <v>1530</v>
      </c>
      <c r="C444" s="13">
        <v>44861</v>
      </c>
      <c r="D444" s="13">
        <v>44860</v>
      </c>
      <c r="E444" s="9">
        <v>46053</v>
      </c>
      <c r="F444" s="13">
        <f t="shared" si="15"/>
        <v>46783</v>
      </c>
      <c r="G444" s="16" t="str">
        <f t="shared" ca="1" si="16"/>
        <v>OK</v>
      </c>
      <c r="H444" s="10" t="s">
        <v>196</v>
      </c>
      <c r="I444" s="10" t="s">
        <v>197</v>
      </c>
      <c r="J444" s="10" t="s">
        <v>23</v>
      </c>
      <c r="K444" s="10" t="s">
        <v>17</v>
      </c>
      <c r="L444" s="10">
        <v>46278</v>
      </c>
      <c r="N444" s="1" t="s">
        <v>1531</v>
      </c>
    </row>
    <row r="445" spans="2:14">
      <c r="B445" s="8" t="s">
        <v>1532</v>
      </c>
      <c r="C445" s="13">
        <v>44860</v>
      </c>
      <c r="D445" s="13">
        <v>44860</v>
      </c>
      <c r="F445" s="13">
        <f t="shared" si="15"/>
        <v>45591</v>
      </c>
      <c r="G445" s="16" t="str">
        <f t="shared" ca="1" si="16"/>
        <v>Expired</v>
      </c>
      <c r="H445" s="10" t="s">
        <v>589</v>
      </c>
      <c r="J445" s="10" t="s">
        <v>590</v>
      </c>
      <c r="K445" s="10" t="s">
        <v>17</v>
      </c>
      <c r="N445" s="1" t="s">
        <v>1533</v>
      </c>
    </row>
    <row r="446" spans="2:14">
      <c r="B446" s="8" t="s">
        <v>1534</v>
      </c>
      <c r="C446" s="9">
        <v>44498</v>
      </c>
      <c r="D446" s="11">
        <v>44497</v>
      </c>
      <c r="E446" s="9">
        <v>45935</v>
      </c>
      <c r="F446" s="13">
        <f t="shared" si="15"/>
        <v>46665</v>
      </c>
      <c r="G446" s="16" t="str">
        <f t="shared" ca="1" si="16"/>
        <v>OK</v>
      </c>
      <c r="H446" s="10" t="s">
        <v>256</v>
      </c>
      <c r="I446" s="10" t="s">
        <v>1535</v>
      </c>
      <c r="J446" s="10" t="s">
        <v>76</v>
      </c>
      <c r="K446" s="10" t="s">
        <v>77</v>
      </c>
      <c r="L446" s="10">
        <v>60606</v>
      </c>
      <c r="M446" s="10" t="s">
        <v>1536</v>
      </c>
      <c r="N446" s="1" t="s">
        <v>1537</v>
      </c>
    </row>
    <row r="447" spans="2:14">
      <c r="B447" s="8" t="s">
        <v>1538</v>
      </c>
      <c r="C447" s="9">
        <v>44498</v>
      </c>
      <c r="D447" s="11">
        <v>44497</v>
      </c>
      <c r="E447" s="9">
        <v>45985</v>
      </c>
      <c r="F447" s="13">
        <f t="shared" si="15"/>
        <v>46715</v>
      </c>
      <c r="G447" s="16" t="str">
        <f t="shared" ca="1" si="16"/>
        <v>OK</v>
      </c>
      <c r="H447" s="10" t="s">
        <v>124</v>
      </c>
      <c r="I447" s="10" t="s">
        <v>1265</v>
      </c>
      <c r="J447" s="10" t="s">
        <v>23</v>
      </c>
      <c r="K447" s="10" t="s">
        <v>17</v>
      </c>
      <c r="L447" s="10">
        <v>46260</v>
      </c>
      <c r="M447" s="10" t="s">
        <v>1539</v>
      </c>
      <c r="N447" s="1" t="s">
        <v>1540</v>
      </c>
    </row>
    <row r="448" spans="2:14">
      <c r="B448" s="8" t="s">
        <v>1541</v>
      </c>
      <c r="C448" s="9">
        <v>45036</v>
      </c>
      <c r="D448" s="11">
        <v>45036</v>
      </c>
      <c r="E448" s="9">
        <v>45758</v>
      </c>
      <c r="F448" s="13">
        <f t="shared" si="15"/>
        <v>46488</v>
      </c>
      <c r="G448" s="16" t="str">
        <f t="shared" ca="1" si="16"/>
        <v>OK</v>
      </c>
      <c r="H448" s="10" t="s">
        <v>1121</v>
      </c>
      <c r="I448" s="10" t="s">
        <v>1122</v>
      </c>
      <c r="J448" s="10" t="s">
        <v>397</v>
      </c>
      <c r="K448" s="10" t="s">
        <v>17</v>
      </c>
      <c r="L448" s="10">
        <v>46601</v>
      </c>
      <c r="M448" s="15" t="s">
        <v>1542</v>
      </c>
      <c r="N448" s="1" t="s">
        <v>1543</v>
      </c>
    </row>
    <row r="449" spans="2:15">
      <c r="B449" s="8" t="s">
        <v>1544</v>
      </c>
      <c r="C449" s="9">
        <v>45226</v>
      </c>
      <c r="D449" s="9">
        <v>45226</v>
      </c>
      <c r="F449" s="11">
        <f t="shared" si="15"/>
        <v>45957</v>
      </c>
      <c r="G449" s="2" t="str">
        <f t="shared" ca="1" si="16"/>
        <v>Expired</v>
      </c>
      <c r="H449" s="10" t="s">
        <v>34</v>
      </c>
      <c r="I449" s="10" t="s">
        <v>550</v>
      </c>
      <c r="J449" s="10" t="s">
        <v>36</v>
      </c>
      <c r="K449" s="10" t="s">
        <v>17</v>
      </c>
      <c r="L449" s="10">
        <v>46350</v>
      </c>
      <c r="M449" s="10" t="s">
        <v>1545</v>
      </c>
      <c r="N449" s="1" t="s">
        <v>1546</v>
      </c>
    </row>
    <row r="450" spans="2:15">
      <c r="B450" s="8" t="s">
        <v>1547</v>
      </c>
      <c r="C450" s="9">
        <v>44498</v>
      </c>
      <c r="D450" s="11">
        <v>44497</v>
      </c>
      <c r="E450" s="9">
        <v>45782</v>
      </c>
      <c r="F450" s="13">
        <f t="shared" si="15"/>
        <v>46512</v>
      </c>
      <c r="G450" s="16" t="str">
        <f t="shared" ca="1" si="16"/>
        <v>OK</v>
      </c>
      <c r="H450" s="10" t="s">
        <v>81</v>
      </c>
      <c r="I450" s="10" t="s">
        <v>82</v>
      </c>
      <c r="J450" s="10" t="s">
        <v>23</v>
      </c>
      <c r="K450" s="10" t="s">
        <v>17</v>
      </c>
      <c r="L450" s="10">
        <v>46240</v>
      </c>
    </row>
    <row r="451" spans="2:15">
      <c r="B451" s="8" t="s">
        <v>1548</v>
      </c>
      <c r="C451" s="9">
        <v>44133</v>
      </c>
      <c r="D451" s="11">
        <v>44132</v>
      </c>
      <c r="E451" s="9">
        <v>45658</v>
      </c>
      <c r="F451" s="13">
        <f t="shared" si="15"/>
        <v>46388</v>
      </c>
      <c r="G451" s="16" t="str">
        <f t="shared" ca="1" si="16"/>
        <v>OK</v>
      </c>
      <c r="H451" s="10" t="s">
        <v>164</v>
      </c>
      <c r="I451" s="10" t="s">
        <v>306</v>
      </c>
      <c r="J451" s="10" t="s">
        <v>48</v>
      </c>
      <c r="K451" s="10" t="s">
        <v>17</v>
      </c>
      <c r="L451" s="10">
        <v>47715</v>
      </c>
      <c r="M451" s="10" t="s">
        <v>1549</v>
      </c>
      <c r="N451" s="1" t="s">
        <v>1550</v>
      </c>
    </row>
    <row r="452" spans="2:15">
      <c r="B452" s="8" t="s">
        <v>1551</v>
      </c>
      <c r="C452" s="9">
        <v>44861</v>
      </c>
      <c r="D452" s="11">
        <v>44860</v>
      </c>
      <c r="E452" s="9">
        <v>45411</v>
      </c>
      <c r="F452" s="13">
        <f t="shared" si="15"/>
        <v>46141</v>
      </c>
      <c r="G452" s="16" t="str">
        <f t="shared" ca="1" si="16"/>
        <v>OK</v>
      </c>
      <c r="H452" s="10" t="s">
        <v>1117</v>
      </c>
      <c r="I452" s="10" t="s">
        <v>1552</v>
      </c>
      <c r="J452" s="10" t="s">
        <v>97</v>
      </c>
      <c r="K452" s="10" t="s">
        <v>17</v>
      </c>
      <c r="L452" s="10">
        <v>46825</v>
      </c>
      <c r="M452" s="10" t="s">
        <v>1553</v>
      </c>
      <c r="N452" s="1" t="s">
        <v>1554</v>
      </c>
    </row>
    <row r="453" spans="2:15">
      <c r="B453" s="8" t="s">
        <v>1555</v>
      </c>
      <c r="C453" s="9">
        <v>43727</v>
      </c>
      <c r="D453" s="11">
        <v>43726</v>
      </c>
      <c r="E453" s="9">
        <v>45588</v>
      </c>
      <c r="F453" s="13">
        <f t="shared" si="15"/>
        <v>46318</v>
      </c>
      <c r="G453" s="16" t="str">
        <f t="shared" ca="1" si="16"/>
        <v>OK</v>
      </c>
      <c r="H453" s="10" t="s">
        <v>21</v>
      </c>
      <c r="I453" s="10" t="s">
        <v>22</v>
      </c>
      <c r="J453" s="10" t="s">
        <v>23</v>
      </c>
      <c r="K453" s="10" t="s">
        <v>17</v>
      </c>
      <c r="L453" s="10">
        <v>46204</v>
      </c>
      <c r="M453" s="10" t="s">
        <v>1556</v>
      </c>
      <c r="N453" s="1" t="s">
        <v>1557</v>
      </c>
    </row>
    <row r="454" spans="2:15">
      <c r="B454" s="8" t="s">
        <v>1558</v>
      </c>
      <c r="C454" s="14">
        <v>44606</v>
      </c>
      <c r="D454" s="13">
        <v>44606</v>
      </c>
      <c r="E454" s="14">
        <v>44606</v>
      </c>
      <c r="F454" s="13">
        <f t="shared" si="15"/>
        <v>45336</v>
      </c>
      <c r="G454" s="16" t="str">
        <f t="shared" ca="1" si="16"/>
        <v>Expired</v>
      </c>
      <c r="H454" s="10" t="s">
        <v>27</v>
      </c>
      <c r="I454" s="10" t="s">
        <v>1559</v>
      </c>
      <c r="J454" s="10" t="s">
        <v>1560</v>
      </c>
      <c r="K454" s="10" t="s">
        <v>17</v>
      </c>
      <c r="L454" s="10">
        <v>46350</v>
      </c>
      <c r="M454" s="10" t="s">
        <v>1561</v>
      </c>
      <c r="N454" s="1" t="s">
        <v>1562</v>
      </c>
    </row>
    <row r="455" spans="2:15">
      <c r="B455" s="8" t="s">
        <v>1563</v>
      </c>
      <c r="C455" s="9">
        <v>45036</v>
      </c>
      <c r="D455" s="11">
        <v>45036</v>
      </c>
      <c r="F455" s="13">
        <f t="shared" si="15"/>
        <v>45767</v>
      </c>
      <c r="G455" s="16" t="str">
        <f t="shared" ca="1" si="16"/>
        <v>Expired</v>
      </c>
      <c r="H455" s="10" t="s">
        <v>21</v>
      </c>
      <c r="I455" s="10" t="s">
        <v>22</v>
      </c>
      <c r="J455" s="10" t="s">
        <v>23</v>
      </c>
      <c r="K455" s="10" t="s">
        <v>17</v>
      </c>
      <c r="L455" s="10">
        <v>46204</v>
      </c>
      <c r="N455" s="1" t="s">
        <v>1564</v>
      </c>
    </row>
    <row r="456" spans="2:15">
      <c r="B456" s="8" t="s">
        <v>1565</v>
      </c>
      <c r="C456" s="13">
        <v>41002</v>
      </c>
      <c r="D456" s="13">
        <v>39681</v>
      </c>
      <c r="E456" s="9">
        <v>46042</v>
      </c>
      <c r="F456" s="13">
        <f t="shared" si="15"/>
        <v>46772</v>
      </c>
      <c r="G456" s="16" t="str">
        <f t="shared" ca="1" si="16"/>
        <v>OK</v>
      </c>
      <c r="H456" s="10" t="s">
        <v>81</v>
      </c>
      <c r="I456" s="10" t="s">
        <v>1566</v>
      </c>
      <c r="J456" s="10" t="s">
        <v>429</v>
      </c>
      <c r="K456" s="10" t="s">
        <v>70</v>
      </c>
      <c r="L456" s="10">
        <v>43231</v>
      </c>
      <c r="M456" s="10" t="s">
        <v>1567</v>
      </c>
      <c r="N456" s="1" t="s">
        <v>1568</v>
      </c>
    </row>
    <row r="457" spans="2:15">
      <c r="B457" s="8" t="s">
        <v>1569</v>
      </c>
      <c r="C457" s="9">
        <v>45757</v>
      </c>
      <c r="D457" s="11">
        <v>45756</v>
      </c>
      <c r="F457" s="11">
        <f t="shared" si="15"/>
        <v>46486</v>
      </c>
      <c r="G457" s="2" t="str">
        <f t="shared" ca="1" si="16"/>
        <v>OK</v>
      </c>
      <c r="H457" s="10" t="s">
        <v>21</v>
      </c>
      <c r="I457" s="10" t="s">
        <v>1032</v>
      </c>
      <c r="J457" s="8" t="s">
        <v>23</v>
      </c>
      <c r="K457" s="8" t="s">
        <v>17</v>
      </c>
      <c r="L457" s="10">
        <v>46204</v>
      </c>
      <c r="N457" s="1" t="s">
        <v>1570</v>
      </c>
    </row>
    <row r="458" spans="2:15">
      <c r="B458" s="8" t="s">
        <v>1571</v>
      </c>
      <c r="C458" s="9">
        <v>42668</v>
      </c>
      <c r="D458" s="11">
        <v>42667</v>
      </c>
      <c r="E458" s="9">
        <v>45432</v>
      </c>
      <c r="F458" s="13">
        <f t="shared" si="15"/>
        <v>46162</v>
      </c>
      <c r="G458" s="16" t="str">
        <f t="shared" ca="1" si="16"/>
        <v>OK</v>
      </c>
      <c r="H458" s="10" t="s">
        <v>1572</v>
      </c>
      <c r="I458" s="10" t="s">
        <v>825</v>
      </c>
      <c r="J458" s="10" t="s">
        <v>97</v>
      </c>
      <c r="K458" s="10" t="s">
        <v>17</v>
      </c>
      <c r="L458" s="10">
        <v>46802</v>
      </c>
      <c r="M458" s="10" t="s">
        <v>826</v>
      </c>
      <c r="N458" s="1" t="s">
        <v>1573</v>
      </c>
    </row>
    <row r="459" spans="2:15">
      <c r="B459" s="8" t="s">
        <v>1574</v>
      </c>
      <c r="C459" s="14">
        <v>45036</v>
      </c>
      <c r="D459" s="11">
        <v>45036</v>
      </c>
      <c r="E459" s="9">
        <v>45724</v>
      </c>
      <c r="F459" s="13">
        <f t="shared" si="15"/>
        <v>46454</v>
      </c>
      <c r="G459" s="16" t="str">
        <f t="shared" ca="1" si="16"/>
        <v>OK</v>
      </c>
      <c r="J459" s="10"/>
      <c r="K459" s="10"/>
      <c r="N459" s="1" t="s">
        <v>1575</v>
      </c>
    </row>
    <row r="460" spans="2:15" ht="15.75">
      <c r="B460" s="8" t="s">
        <v>1576</v>
      </c>
      <c r="C460" s="13">
        <v>42916</v>
      </c>
      <c r="D460" s="13">
        <v>38085</v>
      </c>
      <c r="E460" s="13">
        <v>45595</v>
      </c>
      <c r="F460" s="13">
        <f t="shared" si="15"/>
        <v>46325</v>
      </c>
      <c r="G460" s="16" t="str">
        <f t="shared" ca="1" si="16"/>
        <v>OK</v>
      </c>
      <c r="H460" s="10" t="s">
        <v>866</v>
      </c>
      <c r="I460" s="10" t="s">
        <v>867</v>
      </c>
      <c r="J460" s="10" t="str">
        <f>"Indianapolis"</f>
        <v>Indianapolis</v>
      </c>
      <c r="K460" s="10" t="str">
        <f>"IN"</f>
        <v>IN</v>
      </c>
      <c r="L460" s="10" t="str">
        <f>"46240"</f>
        <v>46240</v>
      </c>
      <c r="M460" s="10" t="s">
        <v>1577</v>
      </c>
      <c r="N460" s="1" t="s">
        <v>1578</v>
      </c>
      <c r="O460" s="17" t="s">
        <v>215</v>
      </c>
    </row>
    <row r="461" spans="2:15">
      <c r="B461" s="8" t="s">
        <v>1579</v>
      </c>
      <c r="C461" s="11">
        <v>44034</v>
      </c>
      <c r="D461" s="11">
        <v>44034</v>
      </c>
      <c r="E461" s="9">
        <v>45427</v>
      </c>
      <c r="F461" s="13">
        <f t="shared" si="15"/>
        <v>46157</v>
      </c>
      <c r="G461" s="16" t="str">
        <f t="shared" ca="1" si="16"/>
        <v>OK</v>
      </c>
      <c r="H461" s="10" t="s">
        <v>196</v>
      </c>
      <c r="I461" s="10" t="s">
        <v>197</v>
      </c>
      <c r="J461" s="10" t="s">
        <v>23</v>
      </c>
      <c r="K461" s="10" t="s">
        <v>17</v>
      </c>
      <c r="L461" s="10">
        <v>46278</v>
      </c>
      <c r="M461" s="10" t="s">
        <v>198</v>
      </c>
      <c r="N461" s="1" t="s">
        <v>1580</v>
      </c>
    </row>
    <row r="462" spans="2:15">
      <c r="B462" s="8" t="s">
        <v>1581</v>
      </c>
      <c r="C462" s="9">
        <v>44721</v>
      </c>
      <c r="D462" s="11">
        <v>44720</v>
      </c>
      <c r="F462" s="13">
        <f t="shared" si="15"/>
        <v>45451</v>
      </c>
      <c r="G462" s="16" t="str">
        <f t="shared" ca="1" si="16"/>
        <v>Expired</v>
      </c>
      <c r="H462" s="10" t="s">
        <v>605</v>
      </c>
      <c r="J462" s="10"/>
      <c r="K462" s="10"/>
    </row>
    <row r="463" spans="2:15">
      <c r="B463" s="8" t="s">
        <v>1582</v>
      </c>
      <c r="C463" s="13">
        <v>41002</v>
      </c>
      <c r="D463" s="13">
        <v>38085</v>
      </c>
      <c r="E463" s="14">
        <v>44581</v>
      </c>
      <c r="F463" s="13">
        <f t="shared" si="15"/>
        <v>45311</v>
      </c>
      <c r="G463" s="16" t="str">
        <f t="shared" ca="1" si="16"/>
        <v>Expired</v>
      </c>
      <c r="H463" s="10" t="s">
        <v>1583</v>
      </c>
      <c r="I463" s="10" t="s">
        <v>1584</v>
      </c>
      <c r="J463" s="10" t="s">
        <v>1585</v>
      </c>
      <c r="K463" s="10" t="s">
        <v>17</v>
      </c>
      <c r="L463" s="10">
        <v>46952</v>
      </c>
      <c r="M463" s="10" t="s">
        <v>1586</v>
      </c>
      <c r="N463" s="1" t="s">
        <v>1587</v>
      </c>
    </row>
    <row r="464" spans="2:15">
      <c r="B464" s="8" t="s">
        <v>1588</v>
      </c>
      <c r="C464" s="13">
        <v>41011</v>
      </c>
      <c r="D464" s="13">
        <v>41011</v>
      </c>
      <c r="E464" s="9">
        <v>45586</v>
      </c>
      <c r="F464" s="13">
        <f t="shared" si="15"/>
        <v>46316</v>
      </c>
      <c r="G464" s="16" t="str">
        <f t="shared" ca="1" si="16"/>
        <v>OK</v>
      </c>
      <c r="H464" s="10" t="s">
        <v>436</v>
      </c>
      <c r="I464" s="10" t="s">
        <v>1589</v>
      </c>
      <c r="J464" s="10" t="s">
        <v>23</v>
      </c>
      <c r="K464" s="10" t="s">
        <v>17</v>
      </c>
      <c r="L464" s="10">
        <v>46225</v>
      </c>
      <c r="M464" s="10" t="s">
        <v>1590</v>
      </c>
      <c r="N464" s="1" t="s">
        <v>1591</v>
      </c>
    </row>
    <row r="465" spans="2:15">
      <c r="B465" s="8" t="s">
        <v>1592</v>
      </c>
      <c r="C465" s="9">
        <v>43601</v>
      </c>
      <c r="D465" s="11">
        <v>43600</v>
      </c>
      <c r="E465" s="13">
        <v>45590</v>
      </c>
      <c r="F465" s="13">
        <f t="shared" si="15"/>
        <v>46320</v>
      </c>
      <c r="G465" s="16" t="str">
        <f t="shared" ca="1" si="16"/>
        <v>OK</v>
      </c>
      <c r="H465" s="10" t="s">
        <v>436</v>
      </c>
      <c r="I465" s="10" t="s">
        <v>1589</v>
      </c>
      <c r="J465" s="10" t="s">
        <v>23</v>
      </c>
      <c r="K465" s="10" t="s">
        <v>17</v>
      </c>
      <c r="L465" s="10">
        <v>46225</v>
      </c>
      <c r="M465" s="10" t="s">
        <v>1593</v>
      </c>
      <c r="N465" s="1" t="s">
        <v>1594</v>
      </c>
    </row>
    <row r="466" spans="2:15">
      <c r="B466" s="8" t="s">
        <v>1595</v>
      </c>
      <c r="C466" s="9">
        <v>44035</v>
      </c>
      <c r="D466" s="11">
        <v>44034</v>
      </c>
      <c r="E466" s="9">
        <v>45703</v>
      </c>
      <c r="F466" s="13">
        <f t="shared" si="15"/>
        <v>46433</v>
      </c>
      <c r="G466" s="16" t="str">
        <f t="shared" ca="1" si="16"/>
        <v>OK</v>
      </c>
      <c r="H466" s="10" t="s">
        <v>485</v>
      </c>
      <c r="I466" s="10" t="s">
        <v>1596</v>
      </c>
      <c r="J466" s="10" t="s">
        <v>1597</v>
      </c>
      <c r="K466" s="10" t="s">
        <v>70</v>
      </c>
      <c r="L466" s="10">
        <v>44308</v>
      </c>
      <c r="M466" s="10" t="s">
        <v>1598</v>
      </c>
      <c r="N466" s="1" t="s">
        <v>1599</v>
      </c>
    </row>
    <row r="467" spans="2:15">
      <c r="B467" s="8" t="s">
        <v>1600</v>
      </c>
      <c r="C467" s="9">
        <v>44721</v>
      </c>
      <c r="D467" s="11">
        <v>44720</v>
      </c>
      <c r="E467" s="9">
        <v>45414</v>
      </c>
      <c r="F467" s="13">
        <f t="shared" si="15"/>
        <v>46144</v>
      </c>
      <c r="G467" s="16" t="str">
        <f t="shared" ca="1" si="16"/>
        <v>OK</v>
      </c>
      <c r="H467" s="10" t="s">
        <v>95</v>
      </c>
      <c r="I467" s="10" t="s">
        <v>96</v>
      </c>
      <c r="J467" s="10" t="s">
        <v>97</v>
      </c>
      <c r="K467" s="10" t="s">
        <v>17</v>
      </c>
      <c r="L467" s="10">
        <v>46808</v>
      </c>
      <c r="M467" s="10" t="s">
        <v>1601</v>
      </c>
      <c r="N467" s="1" t="s">
        <v>1602</v>
      </c>
    </row>
    <row r="468" spans="2:15">
      <c r="B468" s="8" t="s">
        <v>1603</v>
      </c>
      <c r="C468" s="9">
        <v>45226</v>
      </c>
      <c r="D468" s="9">
        <v>45226</v>
      </c>
      <c r="F468" s="11">
        <f t="shared" si="15"/>
        <v>45957</v>
      </c>
      <c r="G468" s="2" t="str">
        <f t="shared" ca="1" si="16"/>
        <v>Expired</v>
      </c>
      <c r="H468" s="10" t="s">
        <v>21</v>
      </c>
      <c r="I468" s="10" t="s">
        <v>1032</v>
      </c>
      <c r="J468" s="10" t="s">
        <v>23</v>
      </c>
      <c r="K468" s="10" t="s">
        <v>17</v>
      </c>
      <c r="L468" s="10">
        <v>46204</v>
      </c>
      <c r="N468" s="1" t="s">
        <v>1604</v>
      </c>
    </row>
    <row r="469" spans="2:15">
      <c r="B469" s="8" t="s">
        <v>1605</v>
      </c>
      <c r="C469" s="13">
        <v>41141</v>
      </c>
      <c r="D469" s="13">
        <v>39055</v>
      </c>
      <c r="E469" s="14">
        <v>45427</v>
      </c>
      <c r="F469" s="13">
        <f t="shared" si="15"/>
        <v>46157</v>
      </c>
      <c r="G469" s="16" t="str">
        <f t="shared" ca="1" si="16"/>
        <v>OK</v>
      </c>
      <c r="H469" s="10" t="s">
        <v>256</v>
      </c>
      <c r="I469" s="10" t="s">
        <v>257</v>
      </c>
      <c r="J469" s="10" t="s">
        <v>23</v>
      </c>
      <c r="K469" s="10" t="s">
        <v>17</v>
      </c>
      <c r="L469" s="10">
        <v>46204</v>
      </c>
      <c r="M469" s="10" t="s">
        <v>1606</v>
      </c>
      <c r="N469" s="1" t="s">
        <v>1607</v>
      </c>
    </row>
    <row r="470" spans="2:15">
      <c r="B470" s="8" t="s">
        <v>1608</v>
      </c>
      <c r="C470" s="11">
        <v>44497</v>
      </c>
      <c r="D470" s="11">
        <v>44497</v>
      </c>
      <c r="E470" s="9">
        <v>45264</v>
      </c>
      <c r="F470" s="13">
        <f t="shared" si="15"/>
        <v>45995</v>
      </c>
      <c r="G470" s="16" t="str">
        <f t="shared" ca="1" si="16"/>
        <v>Expired</v>
      </c>
      <c r="H470" s="10" t="s">
        <v>34</v>
      </c>
      <c r="I470" s="10" t="s">
        <v>842</v>
      </c>
      <c r="J470" s="10" t="s">
        <v>36</v>
      </c>
      <c r="K470" s="10" t="s">
        <v>17</v>
      </c>
      <c r="L470" s="10">
        <v>46350</v>
      </c>
      <c r="M470" s="10" t="s">
        <v>1609</v>
      </c>
      <c r="N470" s="1" t="s">
        <v>1610</v>
      </c>
    </row>
    <row r="471" spans="2:15">
      <c r="B471" s="8" t="s">
        <v>1611</v>
      </c>
      <c r="C471" s="13">
        <v>44497</v>
      </c>
      <c r="D471" s="9">
        <v>45226</v>
      </c>
      <c r="E471" s="9">
        <v>45878</v>
      </c>
      <c r="F471" s="11">
        <f t="shared" si="15"/>
        <v>46608</v>
      </c>
      <c r="G471" s="2" t="str">
        <f t="shared" ca="1" si="16"/>
        <v>OK</v>
      </c>
      <c r="H471" s="10" t="s">
        <v>46</v>
      </c>
      <c r="J471" s="10"/>
      <c r="K471" s="10"/>
      <c r="N471" s="1" t="s">
        <v>1612</v>
      </c>
    </row>
    <row r="472" spans="2:15">
      <c r="B472" s="8" t="s">
        <v>1613</v>
      </c>
      <c r="C472" s="9">
        <v>45226</v>
      </c>
      <c r="D472" s="11">
        <v>44034</v>
      </c>
      <c r="E472" s="9">
        <v>45425</v>
      </c>
      <c r="F472" s="13">
        <f t="shared" si="15"/>
        <v>46155</v>
      </c>
      <c r="G472" s="16" t="str">
        <f t="shared" ca="1" si="16"/>
        <v>OK</v>
      </c>
      <c r="H472" s="10" t="s">
        <v>164</v>
      </c>
      <c r="I472" s="10" t="s">
        <v>306</v>
      </c>
      <c r="J472" s="10" t="s">
        <v>48</v>
      </c>
      <c r="K472" s="10" t="s">
        <v>17</v>
      </c>
      <c r="L472" s="10">
        <v>47715</v>
      </c>
      <c r="M472" s="10" t="s">
        <v>1614</v>
      </c>
      <c r="N472" s="1" t="s">
        <v>1615</v>
      </c>
    </row>
    <row r="473" spans="2:15">
      <c r="B473" s="8" t="s">
        <v>1616</v>
      </c>
      <c r="C473" s="9">
        <v>45226</v>
      </c>
      <c r="D473" s="11">
        <v>42485</v>
      </c>
      <c r="E473" s="13">
        <v>45819</v>
      </c>
      <c r="F473" s="13">
        <f t="shared" si="15"/>
        <v>46549</v>
      </c>
      <c r="G473" s="16" t="str">
        <f t="shared" ca="1" si="16"/>
        <v>OK</v>
      </c>
      <c r="H473" s="10" t="s">
        <v>164</v>
      </c>
      <c r="I473" s="10" t="s">
        <v>184</v>
      </c>
      <c r="J473" s="10" t="s">
        <v>23</v>
      </c>
      <c r="K473" s="10" t="s">
        <v>17</v>
      </c>
      <c r="L473" s="10">
        <v>46268</v>
      </c>
      <c r="M473" s="10" t="s">
        <v>1617</v>
      </c>
      <c r="N473" s="1" t="s">
        <v>1618</v>
      </c>
    </row>
    <row r="474" spans="2:15">
      <c r="B474" s="8" t="s">
        <v>1619</v>
      </c>
      <c r="C474" s="9">
        <v>45036</v>
      </c>
      <c r="D474" s="13">
        <v>45036</v>
      </c>
      <c r="E474" s="13">
        <v>45461</v>
      </c>
      <c r="F474" s="13">
        <f t="shared" si="15"/>
        <v>46191</v>
      </c>
      <c r="G474" s="16" t="str">
        <f t="shared" ca="1" si="16"/>
        <v>OK</v>
      </c>
      <c r="H474" s="10" t="s">
        <v>95</v>
      </c>
      <c r="I474" s="10" t="s">
        <v>96</v>
      </c>
      <c r="J474" s="10" t="s">
        <v>97</v>
      </c>
      <c r="K474" s="10" t="s">
        <v>17</v>
      </c>
      <c r="L474" s="10">
        <v>46808</v>
      </c>
      <c r="M474" s="10" t="s">
        <v>1620</v>
      </c>
      <c r="N474" s="1" t="s">
        <v>1621</v>
      </c>
    </row>
    <row r="475" spans="2:15">
      <c r="B475" s="8" t="s">
        <v>1622</v>
      </c>
      <c r="C475" s="9">
        <v>42668</v>
      </c>
      <c r="D475" s="11">
        <v>42667</v>
      </c>
      <c r="E475" s="9">
        <v>45768</v>
      </c>
      <c r="F475" s="13">
        <f t="shared" si="15"/>
        <v>46498</v>
      </c>
      <c r="G475" s="16" t="str">
        <f t="shared" ca="1" si="16"/>
        <v>OK</v>
      </c>
      <c r="H475" s="10" t="s">
        <v>124</v>
      </c>
      <c r="I475" s="10" t="s">
        <v>719</v>
      </c>
      <c r="J475" s="10" t="s">
        <v>23</v>
      </c>
      <c r="K475" s="10" t="s">
        <v>17</v>
      </c>
      <c r="L475" s="10">
        <v>46203</v>
      </c>
      <c r="M475" s="10" t="s">
        <v>720</v>
      </c>
      <c r="N475" s="1" t="s">
        <v>1623</v>
      </c>
    </row>
    <row r="476" spans="2:15">
      <c r="B476" s="8" t="s">
        <v>1624</v>
      </c>
      <c r="C476" s="9">
        <v>45407</v>
      </c>
      <c r="D476" s="11">
        <v>45406</v>
      </c>
      <c r="F476" s="13">
        <f t="shared" si="15"/>
        <v>46136</v>
      </c>
      <c r="G476" s="16" t="str">
        <f t="shared" ca="1" si="16"/>
        <v>OK</v>
      </c>
      <c r="H476" s="10" t="s">
        <v>67</v>
      </c>
      <c r="I476" s="10" t="s">
        <v>1625</v>
      </c>
      <c r="J476" s="10" t="s">
        <v>1626</v>
      </c>
      <c r="K476" s="10" t="s">
        <v>70</v>
      </c>
      <c r="L476" s="10">
        <v>45242</v>
      </c>
      <c r="M476" s="10" t="s">
        <v>1627</v>
      </c>
      <c r="N476" s="1" t="s">
        <v>1628</v>
      </c>
    </row>
    <row r="477" spans="2:15" ht="15.75">
      <c r="B477" s="8" t="s">
        <v>1629</v>
      </c>
      <c r="C477" s="9">
        <v>42486</v>
      </c>
      <c r="D477" s="11">
        <v>42485</v>
      </c>
      <c r="E477" s="9">
        <v>44761</v>
      </c>
      <c r="F477" s="13">
        <f t="shared" ref="F477:F540" si="17">IF(B477="","",IF(E477="",DATE(YEAR(D477)+2,MONTH(D477),DAY(D477)),DATE(YEAR(E477)+2,MONTH(E477),DAY(E477))))</f>
        <v>45492</v>
      </c>
      <c r="G477" s="16" t="str">
        <f t="shared" ca="1" si="16"/>
        <v>Expired</v>
      </c>
      <c r="H477" s="10" t="s">
        <v>319</v>
      </c>
      <c r="I477" s="10" t="s">
        <v>320</v>
      </c>
      <c r="J477" s="10" t="s">
        <v>23</v>
      </c>
      <c r="K477" s="10" t="s">
        <v>17</v>
      </c>
      <c r="L477" s="10">
        <v>46250</v>
      </c>
      <c r="M477" s="10" t="s">
        <v>1630</v>
      </c>
      <c r="N477" s="1" t="s">
        <v>1631</v>
      </c>
      <c r="O477" s="17"/>
    </row>
    <row r="478" spans="2:15">
      <c r="B478" s="8" t="s">
        <v>1632</v>
      </c>
      <c r="C478" s="13">
        <v>41444</v>
      </c>
      <c r="D478" s="13">
        <v>37511</v>
      </c>
      <c r="E478" s="14">
        <v>45686</v>
      </c>
      <c r="F478" s="13">
        <f t="shared" si="17"/>
        <v>46416</v>
      </c>
      <c r="G478" s="16" t="str">
        <f t="shared" ca="1" si="16"/>
        <v>OK</v>
      </c>
      <c r="H478" s="10" t="s">
        <v>1633</v>
      </c>
      <c r="I478" s="10" t="s">
        <v>1634</v>
      </c>
      <c r="J478" s="10" t="s">
        <v>1169</v>
      </c>
      <c r="K478" s="10" t="s">
        <v>77</v>
      </c>
      <c r="L478" s="10">
        <v>60526</v>
      </c>
      <c r="M478" s="10" t="s">
        <v>1635</v>
      </c>
      <c r="N478" s="1" t="s">
        <v>1636</v>
      </c>
    </row>
    <row r="479" spans="2:15">
      <c r="B479" s="8" t="s">
        <v>1637</v>
      </c>
      <c r="C479" s="9">
        <v>44721</v>
      </c>
      <c r="D479" s="11">
        <v>44720</v>
      </c>
      <c r="E479" s="9">
        <v>46052</v>
      </c>
      <c r="F479" s="13">
        <f t="shared" si="17"/>
        <v>46782</v>
      </c>
      <c r="G479" s="16" t="str">
        <f t="shared" ca="1" si="16"/>
        <v>OK</v>
      </c>
      <c r="H479" s="10" t="s">
        <v>256</v>
      </c>
      <c r="I479" s="10" t="s">
        <v>257</v>
      </c>
      <c r="J479" s="10" t="s">
        <v>23</v>
      </c>
      <c r="K479" s="10" t="s">
        <v>17</v>
      </c>
      <c r="L479" s="10">
        <v>46204</v>
      </c>
      <c r="N479" s="1" t="s">
        <v>1638</v>
      </c>
    </row>
    <row r="480" spans="2:15">
      <c r="B480" s="8" t="s">
        <v>1639</v>
      </c>
      <c r="C480" s="9">
        <v>45873</v>
      </c>
      <c r="D480" s="11">
        <v>45873</v>
      </c>
      <c r="F480" s="11">
        <f t="shared" si="17"/>
        <v>46603</v>
      </c>
      <c r="G480" s="16" t="str">
        <f t="shared" ca="1" si="16"/>
        <v>OK</v>
      </c>
      <c r="H480" s="10" t="s">
        <v>148</v>
      </c>
      <c r="I480" s="10" t="s">
        <v>149</v>
      </c>
      <c r="J480" s="10" t="s">
        <v>16</v>
      </c>
      <c r="K480" s="10" t="s">
        <v>17</v>
      </c>
      <c r="L480" s="10">
        <v>46140</v>
      </c>
      <c r="N480" s="1" t="s">
        <v>1640</v>
      </c>
    </row>
    <row r="481" spans="2:14">
      <c r="B481" s="8" t="s">
        <v>1641</v>
      </c>
      <c r="C481" s="13">
        <v>44861</v>
      </c>
      <c r="D481" s="13">
        <v>44860</v>
      </c>
      <c r="F481" s="13">
        <f t="shared" si="17"/>
        <v>45591</v>
      </c>
      <c r="G481" s="16" t="str">
        <f t="shared" ca="1" si="16"/>
        <v>Expired</v>
      </c>
      <c r="H481" s="10" t="s">
        <v>21</v>
      </c>
      <c r="I481" s="10" t="s">
        <v>22</v>
      </c>
      <c r="J481" s="10" t="s">
        <v>23</v>
      </c>
      <c r="K481" s="10" t="s">
        <v>17</v>
      </c>
      <c r="L481" s="10">
        <v>46204</v>
      </c>
      <c r="N481" s="1" t="s">
        <v>1642</v>
      </c>
    </row>
    <row r="482" spans="2:14">
      <c r="B482" s="8" t="s">
        <v>1643</v>
      </c>
      <c r="C482" s="9">
        <v>45226</v>
      </c>
      <c r="D482" s="9">
        <v>45226</v>
      </c>
      <c r="F482" s="11">
        <f t="shared" si="17"/>
        <v>45957</v>
      </c>
      <c r="G482" s="2" t="str">
        <f t="shared" ca="1" si="16"/>
        <v>Expired</v>
      </c>
      <c r="H482" s="10" t="s">
        <v>319</v>
      </c>
      <c r="I482" s="10" t="s">
        <v>320</v>
      </c>
      <c r="J482" s="10" t="s">
        <v>23</v>
      </c>
      <c r="K482" s="10" t="s">
        <v>17</v>
      </c>
      <c r="L482" s="10">
        <v>46250</v>
      </c>
      <c r="M482" s="10" t="s">
        <v>1644</v>
      </c>
      <c r="N482" s="1" t="s">
        <v>1645</v>
      </c>
    </row>
    <row r="483" spans="2:14">
      <c r="B483" s="8" t="s">
        <v>1646</v>
      </c>
      <c r="C483" s="9">
        <v>45873</v>
      </c>
      <c r="D483" s="11">
        <v>45873</v>
      </c>
      <c r="F483" s="11">
        <f t="shared" si="17"/>
        <v>46603</v>
      </c>
      <c r="G483" s="16" t="str">
        <f t="shared" ca="1" si="16"/>
        <v>OK</v>
      </c>
      <c r="H483" s="10" t="s">
        <v>148</v>
      </c>
      <c r="I483" s="10" t="s">
        <v>149</v>
      </c>
      <c r="J483" s="10" t="s">
        <v>16</v>
      </c>
      <c r="K483" s="10" t="s">
        <v>17</v>
      </c>
      <c r="L483" s="10">
        <v>46140</v>
      </c>
      <c r="M483" s="10" t="s">
        <v>1647</v>
      </c>
      <c r="N483" s="1" t="s">
        <v>1648</v>
      </c>
    </row>
    <row r="484" spans="2:14">
      <c r="B484" s="8" t="s">
        <v>1649</v>
      </c>
      <c r="C484" s="13">
        <v>43756</v>
      </c>
      <c r="D484" s="13">
        <v>43025</v>
      </c>
      <c r="E484" s="9">
        <v>45828</v>
      </c>
      <c r="F484" s="13">
        <f t="shared" si="17"/>
        <v>46558</v>
      </c>
      <c r="G484" s="16" t="str">
        <f t="shared" ca="1" si="16"/>
        <v>OK</v>
      </c>
      <c r="H484" s="10" t="s">
        <v>196</v>
      </c>
      <c r="I484" s="10" t="s">
        <v>197</v>
      </c>
      <c r="J484" s="10" t="s">
        <v>23</v>
      </c>
      <c r="K484" s="10" t="s">
        <v>17</v>
      </c>
      <c r="L484" s="10">
        <v>46278</v>
      </c>
      <c r="M484" s="10" t="s">
        <v>1650</v>
      </c>
      <c r="N484" s="1" t="s">
        <v>1651</v>
      </c>
    </row>
    <row r="485" spans="2:14">
      <c r="B485" s="8" t="s">
        <v>1652</v>
      </c>
      <c r="C485" s="14">
        <v>41922</v>
      </c>
      <c r="D485" s="13">
        <v>41921</v>
      </c>
      <c r="E485" s="14">
        <v>44581</v>
      </c>
      <c r="F485" s="13">
        <f t="shared" si="17"/>
        <v>45311</v>
      </c>
      <c r="G485" s="16" t="str">
        <f t="shared" ca="1" si="16"/>
        <v>Expired</v>
      </c>
      <c r="H485" s="10" t="s">
        <v>21</v>
      </c>
      <c r="I485" s="10" t="s">
        <v>22</v>
      </c>
      <c r="J485" s="10" t="s">
        <v>23</v>
      </c>
      <c r="K485" s="10" t="s">
        <v>17</v>
      </c>
      <c r="L485" s="10">
        <v>46204</v>
      </c>
      <c r="M485" s="10" t="s">
        <v>1653</v>
      </c>
      <c r="N485" s="1" t="s">
        <v>1654</v>
      </c>
    </row>
    <row r="486" spans="2:14">
      <c r="B486" s="8" t="s">
        <v>1655</v>
      </c>
      <c r="C486" s="9">
        <v>43362</v>
      </c>
      <c r="D486" s="11">
        <v>43361</v>
      </c>
      <c r="E486" s="9">
        <v>45531</v>
      </c>
      <c r="F486" s="13">
        <f t="shared" si="17"/>
        <v>46261</v>
      </c>
      <c r="G486" s="16" t="str">
        <f t="shared" ca="1" si="16"/>
        <v>OK</v>
      </c>
      <c r="H486" s="10" t="s">
        <v>602</v>
      </c>
      <c r="I486" s="10" t="s">
        <v>846</v>
      </c>
      <c r="J486" s="10" t="s">
        <v>23</v>
      </c>
      <c r="K486" s="10" t="s">
        <v>17</v>
      </c>
      <c r="L486" s="10">
        <v>46256</v>
      </c>
      <c r="M486" s="10" t="s">
        <v>1656</v>
      </c>
      <c r="N486" s="1" t="s">
        <v>1657</v>
      </c>
    </row>
    <row r="487" spans="2:14">
      <c r="B487" s="8" t="s">
        <v>1658</v>
      </c>
      <c r="C487" s="9">
        <v>42668</v>
      </c>
      <c r="D487" s="11">
        <v>42667</v>
      </c>
      <c r="E487" s="9">
        <v>44856</v>
      </c>
      <c r="F487" s="13">
        <f t="shared" si="17"/>
        <v>45587</v>
      </c>
      <c r="G487" s="16" t="str">
        <f t="shared" ca="1" si="16"/>
        <v>Expired</v>
      </c>
      <c r="H487" s="10" t="s">
        <v>881</v>
      </c>
      <c r="I487" s="10" t="s">
        <v>1659</v>
      </c>
      <c r="J487" s="10" t="s">
        <v>76</v>
      </c>
      <c r="K487" s="10" t="s">
        <v>77</v>
      </c>
      <c r="L487" s="10">
        <v>60631</v>
      </c>
      <c r="M487" s="10" t="s">
        <v>1660</v>
      </c>
      <c r="N487" s="1" t="s">
        <v>1661</v>
      </c>
    </row>
    <row r="488" spans="2:14">
      <c r="B488" s="8" t="s">
        <v>1662</v>
      </c>
      <c r="C488" s="13">
        <v>42668</v>
      </c>
      <c r="D488" s="13">
        <v>42667</v>
      </c>
      <c r="E488" s="9">
        <v>44761</v>
      </c>
      <c r="F488" s="13">
        <f t="shared" si="17"/>
        <v>45492</v>
      </c>
      <c r="G488" s="16" t="str">
        <f t="shared" ca="1" si="16"/>
        <v>Expired</v>
      </c>
      <c r="H488" s="10" t="s">
        <v>86</v>
      </c>
      <c r="I488" s="10" t="s">
        <v>1663</v>
      </c>
      <c r="J488" s="10" t="s">
        <v>23</v>
      </c>
      <c r="K488" s="10" t="s">
        <v>17</v>
      </c>
      <c r="L488" s="10">
        <v>46250</v>
      </c>
      <c r="N488" s="1" t="s">
        <v>1664</v>
      </c>
    </row>
    <row r="489" spans="2:14">
      <c r="B489" s="8" t="s">
        <v>1665</v>
      </c>
      <c r="C489" s="9">
        <v>43601</v>
      </c>
      <c r="D489" s="11">
        <v>43600</v>
      </c>
      <c r="E489" s="13">
        <v>45779</v>
      </c>
      <c r="F489" s="13">
        <f t="shared" si="17"/>
        <v>46509</v>
      </c>
      <c r="G489" s="16" t="str">
        <f t="shared" ca="1" si="16"/>
        <v>OK</v>
      </c>
      <c r="H489" s="10" t="s">
        <v>164</v>
      </c>
      <c r="I489" s="10" t="s">
        <v>184</v>
      </c>
      <c r="J489" s="10" t="s">
        <v>23</v>
      </c>
      <c r="K489" s="10" t="s">
        <v>17</v>
      </c>
      <c r="L489" s="10">
        <v>46268</v>
      </c>
      <c r="M489" s="10" t="s">
        <v>1666</v>
      </c>
      <c r="N489" s="1" t="s">
        <v>1667</v>
      </c>
    </row>
    <row r="490" spans="2:14">
      <c r="B490" s="8" t="s">
        <v>1668</v>
      </c>
      <c r="C490" s="9">
        <v>43727</v>
      </c>
      <c r="D490" s="13">
        <v>44034</v>
      </c>
      <c r="E490" s="9">
        <v>45987</v>
      </c>
      <c r="F490" s="13">
        <f t="shared" si="17"/>
        <v>46717</v>
      </c>
      <c r="G490" s="16" t="str">
        <f t="shared" ca="1" si="16"/>
        <v>OK</v>
      </c>
      <c r="H490" s="10" t="s">
        <v>222</v>
      </c>
      <c r="I490" s="10" t="s">
        <v>1390</v>
      </c>
      <c r="J490" s="10" t="s">
        <v>429</v>
      </c>
      <c r="K490" s="10" t="s">
        <v>17</v>
      </c>
      <c r="L490" s="10">
        <v>43229</v>
      </c>
      <c r="M490" s="10" t="s">
        <v>1391</v>
      </c>
      <c r="N490" s="1" t="s">
        <v>1669</v>
      </c>
    </row>
    <row r="491" spans="2:14">
      <c r="B491" s="8" t="s">
        <v>1670</v>
      </c>
      <c r="C491" s="9">
        <v>45226</v>
      </c>
      <c r="D491" s="9">
        <v>45226</v>
      </c>
      <c r="E491" s="9">
        <v>45951</v>
      </c>
      <c r="F491" s="11">
        <f t="shared" si="17"/>
        <v>46681</v>
      </c>
      <c r="G491" s="2" t="str">
        <f t="shared" ca="1" si="16"/>
        <v>OK</v>
      </c>
      <c r="H491" s="10" t="s">
        <v>148</v>
      </c>
      <c r="I491" s="10" t="s">
        <v>149</v>
      </c>
      <c r="J491" s="10" t="s">
        <v>16</v>
      </c>
      <c r="K491" s="10" t="s">
        <v>17</v>
      </c>
      <c r="L491" s="10">
        <v>46140</v>
      </c>
      <c r="N491" s="1" t="s">
        <v>1671</v>
      </c>
    </row>
    <row r="492" spans="2:14">
      <c r="B492" s="8" t="s">
        <v>1672</v>
      </c>
      <c r="C492" s="9">
        <v>45574</v>
      </c>
      <c r="D492" s="9">
        <v>45574</v>
      </c>
      <c r="E492" s="9">
        <v>45574</v>
      </c>
      <c r="F492" s="13">
        <f t="shared" si="17"/>
        <v>46304</v>
      </c>
      <c r="G492" s="16" t="str">
        <f t="shared" ca="1" si="16"/>
        <v>OK</v>
      </c>
      <c r="H492" s="10" t="s">
        <v>21</v>
      </c>
      <c r="I492" s="10" t="s">
        <v>1032</v>
      </c>
      <c r="J492" s="10" t="s">
        <v>23</v>
      </c>
      <c r="K492" s="10" t="s">
        <v>17</v>
      </c>
      <c r="L492" s="10">
        <v>46204</v>
      </c>
      <c r="N492" s="1" t="s">
        <v>1673</v>
      </c>
    </row>
    <row r="493" spans="2:14">
      <c r="B493" s="8" t="s">
        <v>1674</v>
      </c>
      <c r="C493" s="9">
        <v>43727</v>
      </c>
      <c r="D493" s="11">
        <v>43726</v>
      </c>
      <c r="E493" s="9">
        <v>45917</v>
      </c>
      <c r="F493" s="13">
        <f t="shared" si="17"/>
        <v>46647</v>
      </c>
      <c r="G493" s="16" t="str">
        <f t="shared" ca="1" si="16"/>
        <v>OK</v>
      </c>
      <c r="H493" s="10" t="s">
        <v>647</v>
      </c>
      <c r="I493" s="10" t="s">
        <v>648</v>
      </c>
      <c r="J493" s="10" t="s">
        <v>649</v>
      </c>
      <c r="K493" s="10" t="s">
        <v>17</v>
      </c>
      <c r="L493" s="10">
        <v>47591</v>
      </c>
      <c r="M493" s="10" t="s">
        <v>1675</v>
      </c>
      <c r="N493" s="1" t="s">
        <v>1676</v>
      </c>
    </row>
    <row r="494" spans="2:14">
      <c r="B494" s="8" t="s">
        <v>1677</v>
      </c>
      <c r="C494" s="13">
        <v>41141</v>
      </c>
      <c r="D494" s="13">
        <v>37511</v>
      </c>
      <c r="E494" s="9">
        <v>45010</v>
      </c>
      <c r="F494" s="13">
        <f t="shared" si="17"/>
        <v>45741</v>
      </c>
      <c r="G494" s="16" t="str">
        <f t="shared" ca="1" si="16"/>
        <v>Expired</v>
      </c>
      <c r="H494" s="10" t="s">
        <v>1678</v>
      </c>
      <c r="I494" s="10" t="s">
        <v>1679</v>
      </c>
      <c r="J494" s="10" t="s">
        <v>590</v>
      </c>
      <c r="K494" s="10" t="s">
        <v>17</v>
      </c>
      <c r="L494" s="10">
        <v>46123</v>
      </c>
      <c r="M494" s="10" t="s">
        <v>1680</v>
      </c>
      <c r="N494" s="1" t="s">
        <v>1681</v>
      </c>
    </row>
    <row r="495" spans="2:14">
      <c r="B495" s="8" t="s">
        <v>1682</v>
      </c>
      <c r="C495" s="13">
        <v>39524</v>
      </c>
      <c r="D495" s="13">
        <v>39527</v>
      </c>
      <c r="E495" s="9">
        <v>46014</v>
      </c>
      <c r="F495" s="13">
        <f t="shared" si="17"/>
        <v>46744</v>
      </c>
      <c r="G495" s="16" t="str">
        <f t="shared" ca="1" si="16"/>
        <v>OK</v>
      </c>
      <c r="H495" s="10" t="s">
        <v>164</v>
      </c>
      <c r="I495" s="10" t="s">
        <v>306</v>
      </c>
      <c r="J495" s="10" t="s">
        <v>48</v>
      </c>
      <c r="K495" s="10" t="s">
        <v>17</v>
      </c>
      <c r="L495" s="10">
        <v>47715</v>
      </c>
      <c r="M495" s="10" t="s">
        <v>596</v>
      </c>
      <c r="N495" s="1" t="s">
        <v>1683</v>
      </c>
    </row>
    <row r="496" spans="2:14">
      <c r="B496" s="8" t="s">
        <v>1684</v>
      </c>
      <c r="C496" s="9">
        <v>45757</v>
      </c>
      <c r="D496" s="11">
        <v>45756</v>
      </c>
      <c r="F496" s="11">
        <f t="shared" si="17"/>
        <v>46486</v>
      </c>
      <c r="G496" s="2" t="str">
        <f t="shared" ca="1" si="16"/>
        <v>OK</v>
      </c>
      <c r="H496" s="15" t="s">
        <v>164</v>
      </c>
      <c r="N496" s="1" t="s">
        <v>1685</v>
      </c>
    </row>
    <row r="497" spans="2:15">
      <c r="B497" s="8" t="s">
        <v>1686</v>
      </c>
      <c r="C497" s="14">
        <v>43362</v>
      </c>
      <c r="D497" s="13">
        <v>43361</v>
      </c>
      <c r="E497" s="14">
        <v>45243</v>
      </c>
      <c r="F497" s="13">
        <f t="shared" si="17"/>
        <v>45974</v>
      </c>
      <c r="G497" s="16" t="str">
        <f t="shared" ref="G497:G560" ca="1" si="18">IF(B497="","",IF(F497&lt;TODAY(),"Expired","OK"))</f>
        <v>Expired</v>
      </c>
      <c r="H497" s="10" t="s">
        <v>152</v>
      </c>
      <c r="I497" s="10" t="s">
        <v>153</v>
      </c>
      <c r="J497" s="10" t="s">
        <v>23</v>
      </c>
      <c r="K497" s="10" t="s">
        <v>17</v>
      </c>
      <c r="L497" s="10">
        <v>46254</v>
      </c>
      <c r="M497" s="10" t="s">
        <v>1687</v>
      </c>
      <c r="N497" s="1" t="s">
        <v>1688</v>
      </c>
    </row>
    <row r="498" spans="2:15">
      <c r="B498" s="8" t="s">
        <v>1689</v>
      </c>
      <c r="C498" s="9">
        <v>44861</v>
      </c>
      <c r="D498" s="11">
        <v>44860</v>
      </c>
      <c r="F498" s="13">
        <f t="shared" si="17"/>
        <v>45591</v>
      </c>
      <c r="G498" s="16" t="str">
        <f t="shared" ca="1" si="18"/>
        <v>Expired</v>
      </c>
      <c r="H498" s="10" t="s">
        <v>152</v>
      </c>
      <c r="I498" s="10" t="s">
        <v>1690</v>
      </c>
      <c r="J498" s="10" t="s">
        <v>857</v>
      </c>
      <c r="K498" s="10" t="s">
        <v>17</v>
      </c>
      <c r="L498" s="10">
        <v>47404</v>
      </c>
      <c r="N498" s="1" t="s">
        <v>1688</v>
      </c>
    </row>
    <row r="499" spans="2:15">
      <c r="B499" s="8" t="s">
        <v>1691</v>
      </c>
      <c r="C499" s="9">
        <v>44035</v>
      </c>
      <c r="D499" s="11">
        <v>44034</v>
      </c>
      <c r="E499" s="9">
        <v>45986</v>
      </c>
      <c r="F499" s="13">
        <f t="shared" si="17"/>
        <v>46716</v>
      </c>
      <c r="G499" s="16" t="str">
        <f t="shared" ca="1" si="18"/>
        <v>OK</v>
      </c>
      <c r="H499" s="10" t="s">
        <v>124</v>
      </c>
      <c r="I499" s="10" t="s">
        <v>719</v>
      </c>
      <c r="J499" s="10" t="s">
        <v>23</v>
      </c>
      <c r="K499" s="10" t="s">
        <v>17</v>
      </c>
      <c r="L499" s="10">
        <v>46203</v>
      </c>
      <c r="M499" s="10" t="s">
        <v>720</v>
      </c>
      <c r="N499" s="1" t="s">
        <v>1692</v>
      </c>
    </row>
    <row r="500" spans="2:15">
      <c r="B500" s="8" t="s">
        <v>1693</v>
      </c>
      <c r="C500" s="13">
        <v>37511</v>
      </c>
      <c r="D500" s="14">
        <v>39916</v>
      </c>
      <c r="E500" s="14">
        <v>44581</v>
      </c>
      <c r="F500" s="13">
        <f t="shared" si="17"/>
        <v>45311</v>
      </c>
      <c r="G500" s="16" t="str">
        <f t="shared" ca="1" si="18"/>
        <v>Expired</v>
      </c>
      <c r="H500" s="10" t="s">
        <v>56</v>
      </c>
      <c r="I500" s="10" t="s">
        <v>57</v>
      </c>
      <c r="J500" s="10" t="s">
        <v>23</v>
      </c>
      <c r="K500" s="10" t="s">
        <v>17</v>
      </c>
      <c r="L500" s="10">
        <v>46204</v>
      </c>
      <c r="M500" s="10" t="s">
        <v>58</v>
      </c>
      <c r="N500" s="1" t="s">
        <v>1694</v>
      </c>
    </row>
    <row r="501" spans="2:15">
      <c r="B501" s="8" t="s">
        <v>1695</v>
      </c>
      <c r="C501" s="9">
        <v>43727</v>
      </c>
      <c r="D501" s="11">
        <v>43726</v>
      </c>
      <c r="E501" s="9">
        <v>46020</v>
      </c>
      <c r="F501" s="13">
        <f t="shared" si="17"/>
        <v>46750</v>
      </c>
      <c r="G501" s="16" t="str">
        <f t="shared" ca="1" si="18"/>
        <v>OK</v>
      </c>
      <c r="H501" s="10" t="s">
        <v>319</v>
      </c>
      <c r="I501" s="10" t="s">
        <v>320</v>
      </c>
      <c r="J501" s="10" t="s">
        <v>23</v>
      </c>
      <c r="K501" s="10" t="s">
        <v>17</v>
      </c>
      <c r="L501" s="10">
        <v>46250</v>
      </c>
      <c r="M501" s="10" t="s">
        <v>1696</v>
      </c>
      <c r="N501" s="1" t="s">
        <v>1697</v>
      </c>
    </row>
    <row r="502" spans="2:15">
      <c r="B502" s="8" t="s">
        <v>1698</v>
      </c>
      <c r="C502" s="9">
        <v>42916</v>
      </c>
      <c r="D502" s="11">
        <v>42915</v>
      </c>
      <c r="E502" s="9">
        <v>44733</v>
      </c>
      <c r="F502" s="13">
        <f t="shared" si="17"/>
        <v>45464</v>
      </c>
      <c r="G502" s="16" t="str">
        <f t="shared" ca="1" si="18"/>
        <v>Expired</v>
      </c>
      <c r="J502" s="10"/>
      <c r="K502" s="10"/>
    </row>
    <row r="503" spans="2:15">
      <c r="B503" s="8" t="s">
        <v>1699</v>
      </c>
      <c r="C503" s="13">
        <v>41444</v>
      </c>
      <c r="D503" s="13">
        <v>39347</v>
      </c>
      <c r="E503" s="13">
        <v>45440</v>
      </c>
      <c r="F503" s="13">
        <f t="shared" si="17"/>
        <v>46170</v>
      </c>
      <c r="G503" s="16" t="str">
        <f t="shared" ca="1" si="18"/>
        <v>OK</v>
      </c>
      <c r="H503" s="10" t="s">
        <v>436</v>
      </c>
      <c r="I503" s="10" t="s">
        <v>1589</v>
      </c>
      <c r="J503" s="10" t="s">
        <v>23</v>
      </c>
      <c r="K503" s="10" t="s">
        <v>17</v>
      </c>
      <c r="L503" s="10">
        <v>46225</v>
      </c>
      <c r="M503" s="10" t="s">
        <v>1700</v>
      </c>
      <c r="N503" s="1" t="s">
        <v>1701</v>
      </c>
    </row>
    <row r="504" spans="2:15" ht="15">
      <c r="B504" s="8" t="s">
        <v>1702</v>
      </c>
      <c r="C504" s="9">
        <v>42916</v>
      </c>
      <c r="D504" s="11">
        <v>42915</v>
      </c>
      <c r="E504" s="9">
        <v>46054</v>
      </c>
      <c r="F504" s="13">
        <f t="shared" si="17"/>
        <v>46784</v>
      </c>
      <c r="G504" s="16" t="str">
        <f t="shared" ca="1" si="18"/>
        <v>OK</v>
      </c>
      <c r="H504" s="10" t="s">
        <v>196</v>
      </c>
      <c r="I504" s="10" t="s">
        <v>197</v>
      </c>
      <c r="J504" s="10" t="s">
        <v>23</v>
      </c>
      <c r="K504" s="10" t="s">
        <v>17</v>
      </c>
      <c r="L504" s="10">
        <v>46278</v>
      </c>
      <c r="M504" s="10" t="s">
        <v>1703</v>
      </c>
      <c r="N504" s="1" t="s">
        <v>1704</v>
      </c>
      <c r="O504" s="19"/>
    </row>
    <row r="505" spans="2:15">
      <c r="B505" s="8" t="s">
        <v>1705</v>
      </c>
      <c r="C505" s="13">
        <v>45589</v>
      </c>
      <c r="D505" s="13">
        <v>45588</v>
      </c>
      <c r="E505" s="29"/>
      <c r="F505" s="13">
        <f t="shared" si="17"/>
        <v>46318</v>
      </c>
      <c r="G505" s="16" t="str">
        <f t="shared" ca="1" si="18"/>
        <v>OK</v>
      </c>
      <c r="H505" s="29" t="s">
        <v>21</v>
      </c>
      <c r="I505" s="15" t="s">
        <v>1032</v>
      </c>
      <c r="J505" s="12" t="s">
        <v>23</v>
      </c>
      <c r="K505" s="12" t="s">
        <v>17</v>
      </c>
      <c r="L505" s="15">
        <v>46204</v>
      </c>
      <c r="M505" s="15"/>
      <c r="N505" s="1" t="s">
        <v>1706</v>
      </c>
    </row>
    <row r="506" spans="2:15">
      <c r="B506" s="8" t="s">
        <v>1707</v>
      </c>
      <c r="C506" s="9">
        <v>44861</v>
      </c>
      <c r="D506" s="11">
        <v>44860</v>
      </c>
      <c r="F506" s="13">
        <f t="shared" si="17"/>
        <v>45591</v>
      </c>
      <c r="G506" s="16" t="str">
        <f t="shared" ca="1" si="18"/>
        <v>Expired</v>
      </c>
      <c r="H506" s="10" t="s">
        <v>219</v>
      </c>
      <c r="I506" s="10" t="s">
        <v>1480</v>
      </c>
      <c r="J506" s="10" t="s">
        <v>397</v>
      </c>
      <c r="K506" s="10" t="s">
        <v>17</v>
      </c>
      <c r="L506" s="10">
        <v>46601</v>
      </c>
      <c r="N506" s="1" t="s">
        <v>1708</v>
      </c>
    </row>
    <row r="507" spans="2:15">
      <c r="B507" s="8" t="s">
        <v>1709</v>
      </c>
      <c r="C507" s="14">
        <v>42580</v>
      </c>
      <c r="D507" s="13">
        <v>42579</v>
      </c>
      <c r="E507" s="14">
        <v>44581</v>
      </c>
      <c r="F507" s="13">
        <f t="shared" si="17"/>
        <v>45311</v>
      </c>
      <c r="G507" s="16" t="str">
        <f t="shared" ca="1" si="18"/>
        <v>Expired</v>
      </c>
      <c r="H507" s="10" t="s">
        <v>501</v>
      </c>
      <c r="I507" s="10" t="s">
        <v>502</v>
      </c>
      <c r="J507" s="10" t="s">
        <v>23</v>
      </c>
      <c r="K507" s="10" t="s">
        <v>17</v>
      </c>
      <c r="L507" s="10">
        <v>46204</v>
      </c>
      <c r="N507" s="1" t="s">
        <v>1710</v>
      </c>
    </row>
    <row r="508" spans="2:15">
      <c r="B508" s="8" t="s">
        <v>1711</v>
      </c>
      <c r="C508" s="11">
        <v>44860</v>
      </c>
      <c r="D508" s="11">
        <v>44860</v>
      </c>
      <c r="F508" s="13">
        <f t="shared" si="17"/>
        <v>45591</v>
      </c>
      <c r="G508" s="16" t="str">
        <f t="shared" ca="1" si="18"/>
        <v>Expired</v>
      </c>
      <c r="H508" s="10" t="s">
        <v>67</v>
      </c>
      <c r="I508" s="10" t="s">
        <v>1712</v>
      </c>
      <c r="J508" s="10" t="s">
        <v>1713</v>
      </c>
      <c r="K508" s="10" t="s">
        <v>92</v>
      </c>
      <c r="L508" s="10">
        <v>40299</v>
      </c>
      <c r="N508" s="1" t="s">
        <v>1714</v>
      </c>
    </row>
    <row r="509" spans="2:15">
      <c r="B509" s="8" t="s">
        <v>1715</v>
      </c>
      <c r="C509" s="14">
        <v>44133</v>
      </c>
      <c r="D509" s="13">
        <v>44132</v>
      </c>
      <c r="E509" s="14">
        <v>44581</v>
      </c>
      <c r="F509" s="13">
        <f t="shared" si="17"/>
        <v>45311</v>
      </c>
      <c r="G509" s="16" t="str">
        <f t="shared" ca="1" si="18"/>
        <v>Expired</v>
      </c>
      <c r="H509" s="10" t="s">
        <v>1716</v>
      </c>
      <c r="I509" s="10" t="s">
        <v>1717</v>
      </c>
      <c r="J509" s="10" t="s">
        <v>1718</v>
      </c>
      <c r="K509" s="10" t="s">
        <v>17</v>
      </c>
      <c r="L509" s="10">
        <v>47130</v>
      </c>
      <c r="M509" s="10" t="s">
        <v>1719</v>
      </c>
      <c r="N509" s="1" t="s">
        <v>1720</v>
      </c>
    </row>
    <row r="510" spans="2:15">
      <c r="B510" s="8" t="s">
        <v>1721</v>
      </c>
      <c r="C510" s="9">
        <v>45407</v>
      </c>
      <c r="D510" s="11">
        <v>45406</v>
      </c>
      <c r="F510" s="13">
        <f t="shared" si="17"/>
        <v>46136</v>
      </c>
      <c r="G510" s="16" t="str">
        <f t="shared" ca="1" si="18"/>
        <v>OK</v>
      </c>
      <c r="H510" s="10" t="s">
        <v>124</v>
      </c>
      <c r="I510" s="10" t="s">
        <v>1265</v>
      </c>
      <c r="J510" s="10" t="s">
        <v>23</v>
      </c>
      <c r="K510" s="10" t="s">
        <v>17</v>
      </c>
      <c r="L510" s="10">
        <v>46260</v>
      </c>
      <c r="M510" s="10" t="s">
        <v>720</v>
      </c>
      <c r="N510" s="1" t="s">
        <v>1722</v>
      </c>
    </row>
    <row r="511" spans="2:15">
      <c r="B511" s="8" t="s">
        <v>1723</v>
      </c>
      <c r="C511" s="13">
        <v>41002</v>
      </c>
      <c r="D511" s="13">
        <v>38751</v>
      </c>
      <c r="E511" s="9">
        <v>44733</v>
      </c>
      <c r="F511" s="13">
        <f t="shared" si="17"/>
        <v>45464</v>
      </c>
      <c r="G511" s="16" t="str">
        <f t="shared" ca="1" si="18"/>
        <v>Expired</v>
      </c>
      <c r="H511" s="10" t="s">
        <v>176</v>
      </c>
      <c r="I511" s="10" t="str">
        <f>"8790 Purdue Road"</f>
        <v>8790 Purdue Road</v>
      </c>
      <c r="J511" s="10" t="s">
        <v>23</v>
      </c>
      <c r="K511" s="10" t="s">
        <v>17</v>
      </c>
      <c r="L511" s="10">
        <v>46278</v>
      </c>
      <c r="M511" s="10" t="s">
        <v>1505</v>
      </c>
      <c r="N511" s="1" t="s">
        <v>1724</v>
      </c>
    </row>
    <row r="512" spans="2:15">
      <c r="B512" s="8" t="s">
        <v>1725</v>
      </c>
      <c r="C512" s="9">
        <v>43727</v>
      </c>
      <c r="D512" s="11">
        <v>43726</v>
      </c>
      <c r="E512" s="9">
        <v>45768</v>
      </c>
      <c r="F512" s="13">
        <f t="shared" si="17"/>
        <v>46498</v>
      </c>
      <c r="G512" s="16" t="str">
        <f t="shared" ca="1" si="18"/>
        <v>OK</v>
      </c>
      <c r="H512" s="10" t="s">
        <v>81</v>
      </c>
      <c r="I512" s="10" t="s">
        <v>82</v>
      </c>
      <c r="J512" s="10" t="s">
        <v>23</v>
      </c>
      <c r="K512" s="10" t="s">
        <v>17</v>
      </c>
      <c r="L512" s="10">
        <v>46240</v>
      </c>
      <c r="M512" s="10" t="s">
        <v>1726</v>
      </c>
      <c r="N512" s="1" t="s">
        <v>1727</v>
      </c>
    </row>
    <row r="513" spans="2:14">
      <c r="B513" s="8" t="s">
        <v>1728</v>
      </c>
      <c r="C513" s="9">
        <v>45226</v>
      </c>
      <c r="D513" s="9">
        <v>45226</v>
      </c>
      <c r="E513" s="9">
        <v>45428</v>
      </c>
      <c r="F513" s="11">
        <f t="shared" si="17"/>
        <v>46158</v>
      </c>
      <c r="G513" s="2" t="str">
        <f t="shared" ca="1" si="18"/>
        <v>OK</v>
      </c>
      <c r="H513" s="10" t="s">
        <v>422</v>
      </c>
      <c r="I513" s="10" t="s">
        <v>901</v>
      </c>
      <c r="J513" s="10" t="s">
        <v>23</v>
      </c>
      <c r="K513" s="10" t="s">
        <v>17</v>
      </c>
      <c r="L513" s="10">
        <v>46256</v>
      </c>
      <c r="M513" s="10" t="s">
        <v>1729</v>
      </c>
      <c r="N513" s="1" t="s">
        <v>1730</v>
      </c>
    </row>
    <row r="514" spans="2:14">
      <c r="B514" s="8" t="s">
        <v>1731</v>
      </c>
      <c r="C514" s="9">
        <v>44861</v>
      </c>
      <c r="D514" s="11">
        <v>44860</v>
      </c>
      <c r="F514" s="13">
        <f t="shared" si="17"/>
        <v>45591</v>
      </c>
      <c r="G514" s="16" t="str">
        <f t="shared" ca="1" si="18"/>
        <v>Expired</v>
      </c>
      <c r="H514" s="10" t="s">
        <v>46</v>
      </c>
      <c r="I514" s="10" t="s">
        <v>1732</v>
      </c>
      <c r="J514" s="10" t="s">
        <v>1733</v>
      </c>
      <c r="K514" s="10" t="s">
        <v>77</v>
      </c>
      <c r="L514" s="10">
        <v>662260</v>
      </c>
      <c r="N514" s="1" t="s">
        <v>1734</v>
      </c>
    </row>
    <row r="515" spans="2:14">
      <c r="B515" s="8" t="s">
        <v>1735</v>
      </c>
      <c r="C515" s="11">
        <v>44720</v>
      </c>
      <c r="D515" s="11">
        <v>44720</v>
      </c>
      <c r="E515" s="9">
        <v>45568</v>
      </c>
      <c r="F515" s="13">
        <f t="shared" si="17"/>
        <v>46298</v>
      </c>
      <c r="G515" s="16" t="str">
        <f t="shared" ca="1" si="18"/>
        <v>OK</v>
      </c>
      <c r="H515" s="10" t="s">
        <v>206</v>
      </c>
      <c r="I515" s="15" t="s">
        <v>207</v>
      </c>
      <c r="J515" s="10" t="s">
        <v>23</v>
      </c>
      <c r="K515" s="10" t="s">
        <v>17</v>
      </c>
      <c r="L515" s="10">
        <v>46204</v>
      </c>
      <c r="N515" s="1" t="s">
        <v>1736</v>
      </c>
    </row>
    <row r="516" spans="2:14">
      <c r="B516" s="8" t="s">
        <v>1737</v>
      </c>
      <c r="C516" s="9">
        <v>45226</v>
      </c>
      <c r="D516" s="9">
        <v>45226</v>
      </c>
      <c r="F516" s="11">
        <f t="shared" si="17"/>
        <v>45957</v>
      </c>
      <c r="G516" s="2" t="str">
        <f t="shared" ca="1" si="18"/>
        <v>Expired</v>
      </c>
      <c r="H516" s="10" t="s">
        <v>21</v>
      </c>
      <c r="I516" s="10" t="s">
        <v>22</v>
      </c>
      <c r="J516" s="10" t="s">
        <v>23</v>
      </c>
      <c r="K516" s="10" t="s">
        <v>17</v>
      </c>
      <c r="L516" s="10">
        <v>46204</v>
      </c>
      <c r="M516" s="10" t="s">
        <v>1738</v>
      </c>
      <c r="N516" s="1" t="s">
        <v>1739</v>
      </c>
    </row>
    <row r="517" spans="2:14">
      <c r="B517" s="8" t="s">
        <v>1740</v>
      </c>
      <c r="C517" s="9">
        <v>45757</v>
      </c>
      <c r="D517" s="11">
        <v>45756</v>
      </c>
      <c r="F517" s="11">
        <f t="shared" si="17"/>
        <v>46486</v>
      </c>
      <c r="G517" s="2" t="str">
        <f t="shared" ca="1" si="18"/>
        <v>OK</v>
      </c>
      <c r="M517" s="35"/>
    </row>
    <row r="518" spans="2:14">
      <c r="B518" s="8" t="s">
        <v>1741</v>
      </c>
      <c r="C518" s="9">
        <v>43362</v>
      </c>
      <c r="D518" s="11">
        <v>43361</v>
      </c>
      <c r="E518" s="9">
        <v>45770</v>
      </c>
      <c r="F518" s="13">
        <f t="shared" si="17"/>
        <v>46500</v>
      </c>
      <c r="G518" s="16" t="str">
        <f t="shared" ca="1" si="18"/>
        <v>OK</v>
      </c>
      <c r="H518" s="10" t="s">
        <v>206</v>
      </c>
      <c r="I518" s="10" t="s">
        <v>207</v>
      </c>
      <c r="J518" s="10" t="s">
        <v>23</v>
      </c>
      <c r="K518" s="10" t="s">
        <v>17</v>
      </c>
      <c r="L518" s="10">
        <v>46204</v>
      </c>
      <c r="M518" s="10" t="s">
        <v>1742</v>
      </c>
      <c r="N518" s="1" t="s">
        <v>1743</v>
      </c>
    </row>
    <row r="519" spans="2:14">
      <c r="B519" s="8" t="s">
        <v>1744</v>
      </c>
      <c r="C519" s="13">
        <v>41444</v>
      </c>
      <c r="D519" s="13">
        <v>37511</v>
      </c>
      <c r="E519" s="13">
        <v>45917</v>
      </c>
      <c r="F519" s="13">
        <f t="shared" si="17"/>
        <v>46647</v>
      </c>
      <c r="G519" s="16" t="str">
        <f t="shared" ca="1" si="18"/>
        <v>OK</v>
      </c>
      <c r="H519" s="10" t="s">
        <v>211</v>
      </c>
      <c r="I519" s="10" t="s">
        <v>212</v>
      </c>
      <c r="J519" s="10" t="s">
        <v>23</v>
      </c>
      <c r="K519" s="10" t="s">
        <v>17</v>
      </c>
      <c r="L519" s="10">
        <v>46240</v>
      </c>
      <c r="M519" s="10" t="s">
        <v>213</v>
      </c>
      <c r="N519" s="1" t="s">
        <v>1745</v>
      </c>
    </row>
    <row r="520" spans="2:14">
      <c r="B520" s="8" t="s">
        <v>1746</v>
      </c>
      <c r="C520" s="13">
        <v>41002</v>
      </c>
      <c r="D520" s="13">
        <v>37672</v>
      </c>
      <c r="E520" s="13">
        <v>45455</v>
      </c>
      <c r="F520" s="13">
        <f t="shared" si="17"/>
        <v>46185</v>
      </c>
      <c r="G520" s="16" t="str">
        <f t="shared" ca="1" si="18"/>
        <v>OK</v>
      </c>
      <c r="H520" s="15" t="s">
        <v>196</v>
      </c>
      <c r="I520" s="15" t="s">
        <v>1296</v>
      </c>
      <c r="J520" s="15" t="s">
        <v>166</v>
      </c>
      <c r="K520" s="15" t="s">
        <v>77</v>
      </c>
      <c r="L520" s="15">
        <v>62703</v>
      </c>
      <c r="M520" s="15" t="s">
        <v>1747</v>
      </c>
      <c r="N520" s="1" t="s">
        <v>1748</v>
      </c>
    </row>
    <row r="521" spans="2:14">
      <c r="B521" s="8" t="s">
        <v>1749</v>
      </c>
      <c r="C521" s="13">
        <v>41002</v>
      </c>
      <c r="D521" s="13">
        <v>39200</v>
      </c>
      <c r="E521" s="14">
        <v>45485</v>
      </c>
      <c r="F521" s="13">
        <f t="shared" si="17"/>
        <v>46215</v>
      </c>
      <c r="G521" s="16" t="str">
        <f t="shared" ca="1" si="18"/>
        <v>OK</v>
      </c>
      <c r="H521" s="10" t="str">
        <f>"Parsons Brinckerhoff"</f>
        <v>Parsons Brinckerhoff</v>
      </c>
      <c r="I521" s="10" t="str">
        <f>"30 North LaSalle Street, Suite 4200"</f>
        <v>30 North LaSalle Street, Suite 4200</v>
      </c>
      <c r="J521" s="10" t="str">
        <f>"Chicago"</f>
        <v>Chicago</v>
      </c>
      <c r="K521" s="10" t="str">
        <f>"IL"</f>
        <v>IL</v>
      </c>
      <c r="L521" s="10" t="str">
        <f>"60602"</f>
        <v>60602</v>
      </c>
      <c r="M521" s="10" t="s">
        <v>1750</v>
      </c>
      <c r="N521" s="1" t="s">
        <v>1751</v>
      </c>
    </row>
    <row r="522" spans="2:14">
      <c r="B522" s="8" t="s">
        <v>1752</v>
      </c>
      <c r="C522" s="9">
        <v>44133</v>
      </c>
      <c r="D522" s="11">
        <v>44132</v>
      </c>
      <c r="E522" s="9">
        <v>45586</v>
      </c>
      <c r="F522" s="13">
        <f t="shared" si="17"/>
        <v>46316</v>
      </c>
      <c r="G522" s="16" t="str">
        <f t="shared" ca="1" si="18"/>
        <v>OK</v>
      </c>
      <c r="H522" s="10" t="s">
        <v>81</v>
      </c>
      <c r="I522" s="10" t="s">
        <v>82</v>
      </c>
      <c r="J522" s="10" t="s">
        <v>23</v>
      </c>
      <c r="K522" s="10" t="s">
        <v>17</v>
      </c>
      <c r="L522" s="10">
        <v>46240</v>
      </c>
      <c r="M522" s="10" t="s">
        <v>83</v>
      </c>
      <c r="N522" s="1" t="s">
        <v>1753</v>
      </c>
    </row>
    <row r="523" spans="2:14">
      <c r="B523" s="8" t="s">
        <v>1754</v>
      </c>
      <c r="C523" s="14">
        <v>43727</v>
      </c>
      <c r="D523" s="13" t="s">
        <v>230</v>
      </c>
      <c r="E523" s="14">
        <v>44581</v>
      </c>
      <c r="F523" s="13">
        <f t="shared" si="17"/>
        <v>45311</v>
      </c>
      <c r="G523" s="16" t="str">
        <f t="shared" ca="1" si="18"/>
        <v>Expired</v>
      </c>
      <c r="H523" s="10" t="s">
        <v>27</v>
      </c>
      <c r="I523" s="10" t="s">
        <v>28</v>
      </c>
      <c r="J523" s="10" t="s">
        <v>29</v>
      </c>
      <c r="K523" s="10" t="s">
        <v>92</v>
      </c>
      <c r="L523" s="10">
        <v>40513</v>
      </c>
      <c r="M523" s="10" t="s">
        <v>31</v>
      </c>
      <c r="N523" s="1" t="s">
        <v>1755</v>
      </c>
    </row>
    <row r="524" spans="2:14">
      <c r="B524" s="8" t="s">
        <v>1756</v>
      </c>
      <c r="C524" s="9">
        <v>44498</v>
      </c>
      <c r="D524" s="11">
        <v>44497</v>
      </c>
      <c r="E524" s="9">
        <v>45804</v>
      </c>
      <c r="F524" s="13">
        <f t="shared" si="17"/>
        <v>46534</v>
      </c>
      <c r="G524" s="16" t="str">
        <f t="shared" ca="1" si="18"/>
        <v>OK</v>
      </c>
      <c r="H524" s="10" t="s">
        <v>196</v>
      </c>
      <c r="I524" s="10" t="s">
        <v>197</v>
      </c>
      <c r="J524" s="10" t="s">
        <v>23</v>
      </c>
      <c r="K524" s="10" t="s">
        <v>17</v>
      </c>
      <c r="L524" s="10">
        <v>46278</v>
      </c>
      <c r="M524" s="10" t="s">
        <v>1757</v>
      </c>
      <c r="N524" s="1" t="s">
        <v>1758</v>
      </c>
    </row>
    <row r="525" spans="2:14">
      <c r="B525" s="8" t="s">
        <v>1759</v>
      </c>
      <c r="C525" s="13">
        <v>42668</v>
      </c>
      <c r="D525" s="13">
        <v>38576</v>
      </c>
      <c r="E525" s="9">
        <v>45433</v>
      </c>
      <c r="F525" s="13">
        <f t="shared" si="17"/>
        <v>46163</v>
      </c>
      <c r="G525" s="16" t="str">
        <f t="shared" ca="1" si="18"/>
        <v>OK</v>
      </c>
      <c r="H525" s="10" t="s">
        <v>669</v>
      </c>
      <c r="I525" s="10" t="s">
        <v>670</v>
      </c>
      <c r="J525" s="10" t="s">
        <v>23</v>
      </c>
      <c r="K525" s="10" t="s">
        <v>17</v>
      </c>
      <c r="L525" s="10">
        <v>46240</v>
      </c>
      <c r="M525" s="10" t="s">
        <v>671</v>
      </c>
      <c r="N525" s="1" t="s">
        <v>1760</v>
      </c>
    </row>
    <row r="526" spans="2:14">
      <c r="B526" s="8" t="s">
        <v>1761</v>
      </c>
      <c r="C526" s="13">
        <v>42667</v>
      </c>
      <c r="D526" s="13">
        <v>42667</v>
      </c>
      <c r="E526" s="14">
        <v>45450</v>
      </c>
      <c r="F526" s="13">
        <f t="shared" si="17"/>
        <v>46180</v>
      </c>
      <c r="G526" s="16" t="str">
        <f t="shared" ca="1" si="18"/>
        <v>OK</v>
      </c>
      <c r="H526" s="10" t="s">
        <v>34</v>
      </c>
      <c r="I526" s="10" t="s">
        <v>842</v>
      </c>
      <c r="J526" s="10" t="s">
        <v>36</v>
      </c>
      <c r="K526" s="10" t="s">
        <v>17</v>
      </c>
      <c r="L526" s="10">
        <v>46350</v>
      </c>
      <c r="M526" s="10" t="s">
        <v>1762</v>
      </c>
      <c r="N526" s="1" t="s">
        <v>1763</v>
      </c>
    </row>
    <row r="527" spans="2:14">
      <c r="B527" s="8" t="s">
        <v>1764</v>
      </c>
      <c r="C527" s="13">
        <v>41444</v>
      </c>
      <c r="D527" s="13">
        <v>39681</v>
      </c>
      <c r="E527" s="13">
        <v>45825</v>
      </c>
      <c r="F527" s="13">
        <f t="shared" si="17"/>
        <v>46555</v>
      </c>
      <c r="G527" s="16" t="str">
        <f t="shared" ca="1" si="18"/>
        <v>OK</v>
      </c>
      <c r="H527" s="10" t="s">
        <v>1765</v>
      </c>
      <c r="I527" s="10" t="s">
        <v>1766</v>
      </c>
      <c r="J527" s="10" t="s">
        <v>685</v>
      </c>
      <c r="K527" s="10" t="s">
        <v>17</v>
      </c>
      <c r="L527" s="10">
        <v>46077</v>
      </c>
      <c r="M527" s="10" t="s">
        <v>1767</v>
      </c>
      <c r="N527" s="1" t="s">
        <v>1768</v>
      </c>
    </row>
    <row r="528" spans="2:14">
      <c r="B528" s="8" t="s">
        <v>1769</v>
      </c>
      <c r="C528" s="9">
        <v>44721</v>
      </c>
      <c r="D528" s="11">
        <v>44720</v>
      </c>
      <c r="F528" s="13">
        <f t="shared" si="17"/>
        <v>45451</v>
      </c>
      <c r="G528" s="16" t="str">
        <f t="shared" ca="1" si="18"/>
        <v>Expired</v>
      </c>
      <c r="H528" s="10" t="s">
        <v>40</v>
      </c>
      <c r="I528" s="10" t="s">
        <v>41</v>
      </c>
      <c r="J528" s="10" t="s">
        <v>42</v>
      </c>
      <c r="K528" s="10" t="s">
        <v>17</v>
      </c>
      <c r="L528" s="10">
        <v>47933</v>
      </c>
      <c r="N528" s="1" t="s">
        <v>1770</v>
      </c>
    </row>
    <row r="529" spans="2:15">
      <c r="B529" s="8" t="s">
        <v>1771</v>
      </c>
      <c r="C529" s="11">
        <v>44720</v>
      </c>
      <c r="D529" s="11">
        <v>44720</v>
      </c>
      <c r="E529" s="9">
        <v>45587</v>
      </c>
      <c r="F529" s="13">
        <f t="shared" si="17"/>
        <v>46317</v>
      </c>
      <c r="G529" s="16" t="str">
        <f t="shared" ca="1" si="18"/>
        <v>OK</v>
      </c>
      <c r="H529" s="10" t="s">
        <v>683</v>
      </c>
      <c r="I529" s="10" t="s">
        <v>684</v>
      </c>
      <c r="J529" s="10" t="str">
        <f>"Zionsville"</f>
        <v>Zionsville</v>
      </c>
      <c r="K529" s="10" t="str">
        <f>"IN"</f>
        <v>IN</v>
      </c>
      <c r="L529" s="10" t="str">
        <f>"46077"</f>
        <v>46077</v>
      </c>
      <c r="N529" s="1" t="s">
        <v>1772</v>
      </c>
    </row>
    <row r="530" spans="2:15" ht="15.75">
      <c r="B530" s="8" t="s">
        <v>1773</v>
      </c>
      <c r="C530" s="9">
        <v>44133</v>
      </c>
      <c r="D530" s="11">
        <v>43025</v>
      </c>
      <c r="E530" s="9">
        <v>45427</v>
      </c>
      <c r="F530" s="13">
        <f t="shared" si="17"/>
        <v>46157</v>
      </c>
      <c r="G530" s="16" t="str">
        <f t="shared" ca="1" si="18"/>
        <v>OK</v>
      </c>
      <c r="H530" s="10" t="s">
        <v>881</v>
      </c>
      <c r="I530" s="10" t="s">
        <v>1774</v>
      </c>
      <c r="J530" s="10" t="s">
        <v>1775</v>
      </c>
      <c r="K530" s="10" t="s">
        <v>77</v>
      </c>
      <c r="L530" s="10">
        <v>60018</v>
      </c>
      <c r="M530" s="10" t="s">
        <v>1776</v>
      </c>
      <c r="N530" s="1" t="s">
        <v>1777</v>
      </c>
      <c r="O530" s="17"/>
    </row>
    <row r="531" spans="2:15">
      <c r="B531" s="8" t="s">
        <v>1778</v>
      </c>
      <c r="C531" s="9">
        <v>45036</v>
      </c>
      <c r="D531" s="11">
        <v>45036</v>
      </c>
      <c r="E531" s="9">
        <v>45765</v>
      </c>
      <c r="F531" s="13">
        <f t="shared" si="17"/>
        <v>46495</v>
      </c>
      <c r="G531" s="16" t="str">
        <f t="shared" ca="1" si="18"/>
        <v>OK</v>
      </c>
      <c r="H531" s="10" t="s">
        <v>602</v>
      </c>
      <c r="I531" s="10" t="s">
        <v>846</v>
      </c>
      <c r="J531" s="10" t="s">
        <v>23</v>
      </c>
      <c r="K531" s="10" t="s">
        <v>17</v>
      </c>
      <c r="L531" s="10">
        <v>46256</v>
      </c>
      <c r="N531" s="1" t="s">
        <v>1779</v>
      </c>
    </row>
    <row r="532" spans="2:15">
      <c r="B532" s="8" t="s">
        <v>1780</v>
      </c>
      <c r="C532" s="9">
        <v>45407</v>
      </c>
      <c r="D532" s="11">
        <v>45406</v>
      </c>
      <c r="F532" s="13">
        <f t="shared" si="17"/>
        <v>46136</v>
      </c>
      <c r="G532" s="16" t="str">
        <f t="shared" ca="1" si="18"/>
        <v>OK</v>
      </c>
      <c r="H532" s="10" t="s">
        <v>366</v>
      </c>
      <c r="I532" s="10" t="s">
        <v>367</v>
      </c>
      <c r="J532" s="10" t="s">
        <v>368</v>
      </c>
      <c r="K532" s="10" t="s">
        <v>92</v>
      </c>
      <c r="L532" s="10">
        <v>42003</v>
      </c>
      <c r="N532" s="1" t="s">
        <v>1781</v>
      </c>
    </row>
    <row r="533" spans="2:15">
      <c r="B533" s="8" t="s">
        <v>1782</v>
      </c>
      <c r="C533" s="14">
        <v>43601</v>
      </c>
      <c r="D533" s="13">
        <v>43600</v>
      </c>
      <c r="E533" s="14">
        <v>45659</v>
      </c>
      <c r="F533" s="13">
        <f t="shared" si="17"/>
        <v>46389</v>
      </c>
      <c r="G533" s="16" t="str">
        <f t="shared" ca="1" si="18"/>
        <v>OK</v>
      </c>
      <c r="H533" s="10" t="s">
        <v>395</v>
      </c>
      <c r="I533" s="10" t="s">
        <v>396</v>
      </c>
      <c r="J533" s="10" t="s">
        <v>1783</v>
      </c>
      <c r="K533" s="10" t="s">
        <v>17</v>
      </c>
      <c r="L533" s="10">
        <v>46615</v>
      </c>
      <c r="M533" s="10" t="s">
        <v>398</v>
      </c>
      <c r="N533" s="1" t="s">
        <v>1784</v>
      </c>
    </row>
    <row r="534" spans="2:15">
      <c r="B534" s="8" t="s">
        <v>1785</v>
      </c>
      <c r="C534" s="13">
        <v>45407</v>
      </c>
      <c r="D534" s="13">
        <v>45406</v>
      </c>
      <c r="E534" s="13"/>
      <c r="F534" s="13">
        <f t="shared" si="17"/>
        <v>46136</v>
      </c>
      <c r="G534" s="16" t="str">
        <f t="shared" ca="1" si="18"/>
        <v>OK</v>
      </c>
      <c r="H534" s="10" t="s">
        <v>886</v>
      </c>
      <c r="I534" s="10" t="s">
        <v>1786</v>
      </c>
      <c r="J534" s="10" t="s">
        <v>397</v>
      </c>
      <c r="K534" s="10" t="s">
        <v>17</v>
      </c>
      <c r="L534" s="10">
        <v>46601</v>
      </c>
      <c r="N534" s="1" t="s">
        <v>1787</v>
      </c>
    </row>
    <row r="535" spans="2:15">
      <c r="B535" s="8" t="s">
        <v>1788</v>
      </c>
      <c r="C535" s="13">
        <v>44861</v>
      </c>
      <c r="D535" s="13">
        <v>44860</v>
      </c>
      <c r="E535" s="13"/>
      <c r="F535" s="13">
        <f t="shared" si="17"/>
        <v>45591</v>
      </c>
      <c r="G535" s="16" t="str">
        <f t="shared" ca="1" si="18"/>
        <v>Expired</v>
      </c>
      <c r="H535" s="10" t="s">
        <v>219</v>
      </c>
      <c r="I535" s="10" t="s">
        <v>1789</v>
      </c>
      <c r="J535" s="10" t="s">
        <v>76</v>
      </c>
      <c r="K535" s="10" t="s">
        <v>17</v>
      </c>
      <c r="L535" s="10">
        <v>60612</v>
      </c>
      <c r="N535" s="1" t="s">
        <v>1790</v>
      </c>
    </row>
    <row r="536" spans="2:15">
      <c r="B536" s="8" t="s">
        <v>1791</v>
      </c>
      <c r="C536" s="9">
        <v>41922</v>
      </c>
      <c r="D536" s="11">
        <v>41921</v>
      </c>
      <c r="E536" s="9">
        <v>45408</v>
      </c>
      <c r="F536" s="13">
        <f t="shared" si="17"/>
        <v>46138</v>
      </c>
      <c r="G536" s="16" t="str">
        <f t="shared" ca="1" si="18"/>
        <v>OK</v>
      </c>
      <c r="H536" s="10" t="s">
        <v>319</v>
      </c>
      <c r="I536" s="10" t="s">
        <v>320</v>
      </c>
      <c r="J536" s="10" t="s">
        <v>23</v>
      </c>
      <c r="K536" s="10" t="s">
        <v>17</v>
      </c>
      <c r="L536" s="10">
        <v>46250</v>
      </c>
      <c r="M536" s="10" t="s">
        <v>1792</v>
      </c>
      <c r="N536" s="1" t="s">
        <v>1793</v>
      </c>
    </row>
    <row r="537" spans="2:15">
      <c r="B537" s="8" t="s">
        <v>1794</v>
      </c>
      <c r="C537" s="9">
        <v>44721</v>
      </c>
      <c r="D537" s="11">
        <v>44720</v>
      </c>
      <c r="F537" s="13">
        <f t="shared" si="17"/>
        <v>45451</v>
      </c>
      <c r="G537" s="16" t="str">
        <f t="shared" ca="1" si="18"/>
        <v>Expired</v>
      </c>
      <c r="H537" s="10" t="s">
        <v>222</v>
      </c>
      <c r="I537" s="10" t="s">
        <v>547</v>
      </c>
      <c r="J537" s="10" t="s">
        <v>23</v>
      </c>
      <c r="K537" s="10" t="s">
        <v>17</v>
      </c>
      <c r="L537" s="10">
        <v>46256</v>
      </c>
      <c r="M537" s="10" t="s">
        <v>1391</v>
      </c>
      <c r="N537" s="1" t="s">
        <v>1795</v>
      </c>
    </row>
    <row r="538" spans="2:15">
      <c r="B538" s="8" t="s">
        <v>1796</v>
      </c>
      <c r="C538" s="9">
        <v>45226</v>
      </c>
      <c r="D538" s="9">
        <v>45226</v>
      </c>
      <c r="F538" s="11">
        <f t="shared" si="17"/>
        <v>45957</v>
      </c>
      <c r="G538" s="2" t="str">
        <f t="shared" ca="1" si="18"/>
        <v>Expired</v>
      </c>
      <c r="H538" s="10" t="s">
        <v>1797</v>
      </c>
      <c r="I538" s="10" t="s">
        <v>1798</v>
      </c>
      <c r="J538" s="10" t="s">
        <v>23</v>
      </c>
      <c r="K538" s="10" t="s">
        <v>17</v>
      </c>
      <c r="L538" s="10">
        <v>46220</v>
      </c>
      <c r="N538" s="1" t="s">
        <v>1799</v>
      </c>
    </row>
    <row r="539" spans="2:15">
      <c r="B539" s="8" t="s">
        <v>1800</v>
      </c>
      <c r="C539" s="9">
        <v>45226</v>
      </c>
      <c r="D539" s="11">
        <v>45226</v>
      </c>
      <c r="E539" s="9">
        <v>45958</v>
      </c>
      <c r="F539" s="13">
        <f t="shared" si="17"/>
        <v>46688</v>
      </c>
      <c r="G539" s="16" t="str">
        <f t="shared" ca="1" si="18"/>
        <v>OK</v>
      </c>
      <c r="H539" s="10" t="s">
        <v>222</v>
      </c>
      <c r="I539" s="10" t="s">
        <v>454</v>
      </c>
      <c r="J539" s="8" t="s">
        <v>23</v>
      </c>
      <c r="K539" s="8" t="s">
        <v>17</v>
      </c>
      <c r="L539" s="10">
        <v>46256</v>
      </c>
      <c r="N539" s="1" t="s">
        <v>1801</v>
      </c>
    </row>
    <row r="540" spans="2:15">
      <c r="B540" s="8" t="s">
        <v>1802</v>
      </c>
      <c r="C540" s="9">
        <v>44721</v>
      </c>
      <c r="D540" s="11">
        <v>44497</v>
      </c>
      <c r="E540" s="9">
        <v>45231</v>
      </c>
      <c r="F540" s="13">
        <f t="shared" si="17"/>
        <v>45962</v>
      </c>
      <c r="G540" s="16" t="str">
        <f t="shared" ca="1" si="18"/>
        <v>Expired</v>
      </c>
      <c r="H540" s="10" t="s">
        <v>34</v>
      </c>
      <c r="I540" s="10" t="s">
        <v>842</v>
      </c>
      <c r="J540" s="10" t="s">
        <v>36</v>
      </c>
      <c r="K540" s="10" t="s">
        <v>17</v>
      </c>
      <c r="L540" s="10">
        <v>46350</v>
      </c>
      <c r="M540" s="10" t="s">
        <v>1803</v>
      </c>
      <c r="N540" s="1" t="s">
        <v>1804</v>
      </c>
    </row>
    <row r="541" spans="2:15">
      <c r="B541" s="8" t="s">
        <v>1805</v>
      </c>
      <c r="C541" s="14">
        <v>44498</v>
      </c>
      <c r="D541" s="13">
        <v>44497</v>
      </c>
      <c r="E541" s="14"/>
      <c r="F541" s="13">
        <f t="shared" ref="F541:F604" si="19">IF(B541="","",IF(E541="",DATE(YEAR(D541)+2,MONTH(D541),DAY(D541)),DATE(YEAR(E541)+2,MONTH(E541),DAY(E541))))</f>
        <v>45227</v>
      </c>
      <c r="G541" s="16" t="str">
        <f t="shared" ca="1" si="18"/>
        <v>Expired</v>
      </c>
      <c r="H541" s="10" t="s">
        <v>148</v>
      </c>
      <c r="I541" s="10" t="s">
        <v>149</v>
      </c>
      <c r="J541" s="10" t="s">
        <v>16</v>
      </c>
      <c r="K541" s="10" t="s">
        <v>17</v>
      </c>
      <c r="L541" s="10">
        <v>46140</v>
      </c>
      <c r="M541" s="10" t="s">
        <v>1806</v>
      </c>
      <c r="N541" s="1" t="s">
        <v>1807</v>
      </c>
    </row>
    <row r="542" spans="2:15">
      <c r="B542" s="8" t="s">
        <v>1808</v>
      </c>
      <c r="C542" s="9">
        <v>42303</v>
      </c>
      <c r="D542" s="9">
        <v>42303</v>
      </c>
      <c r="E542" s="9">
        <v>45765</v>
      </c>
      <c r="F542" s="13">
        <f t="shared" si="19"/>
        <v>46495</v>
      </c>
      <c r="G542" s="16" t="str">
        <f t="shared" ca="1" si="18"/>
        <v>OK</v>
      </c>
      <c r="H542" s="10" t="s">
        <v>1809</v>
      </c>
      <c r="I542" s="10" t="s">
        <v>1810</v>
      </c>
      <c r="J542" s="10" t="s">
        <v>23</v>
      </c>
      <c r="K542" s="10" t="s">
        <v>391</v>
      </c>
      <c r="L542" s="10">
        <v>46204</v>
      </c>
      <c r="M542" s="10" t="s">
        <v>1811</v>
      </c>
      <c r="N542" s="1" t="s">
        <v>1812</v>
      </c>
    </row>
    <row r="543" spans="2:15">
      <c r="B543" s="8" t="s">
        <v>1813</v>
      </c>
      <c r="C543" s="9">
        <v>44861</v>
      </c>
      <c r="D543" s="9">
        <v>44860</v>
      </c>
      <c r="E543" s="9">
        <v>46062</v>
      </c>
      <c r="F543" s="13">
        <f t="shared" si="19"/>
        <v>46792</v>
      </c>
      <c r="G543" s="16" t="str">
        <f t="shared" ca="1" si="18"/>
        <v>OK</v>
      </c>
      <c r="H543" s="10" t="s">
        <v>176</v>
      </c>
      <c r="I543" s="10" t="s">
        <v>1814</v>
      </c>
      <c r="J543" s="10" t="s">
        <v>69</v>
      </c>
      <c r="K543" s="10" t="s">
        <v>70</v>
      </c>
      <c r="L543" s="10">
        <v>45202</v>
      </c>
      <c r="N543" s="1" t="s">
        <v>1815</v>
      </c>
    </row>
    <row r="544" spans="2:15">
      <c r="B544" s="8" t="s">
        <v>1816</v>
      </c>
      <c r="C544" s="13">
        <v>44721</v>
      </c>
      <c r="D544" s="13">
        <v>44720</v>
      </c>
      <c r="E544" s="13"/>
      <c r="F544" s="13">
        <f t="shared" si="19"/>
        <v>45451</v>
      </c>
      <c r="G544" s="16" t="str">
        <f t="shared" ca="1" si="18"/>
        <v>Expired</v>
      </c>
      <c r="H544" s="10" t="s">
        <v>21</v>
      </c>
      <c r="I544" s="10" t="s">
        <v>22</v>
      </c>
      <c r="J544" s="10" t="s">
        <v>23</v>
      </c>
      <c r="K544" s="10" t="s">
        <v>17</v>
      </c>
      <c r="L544" s="10">
        <v>46204</v>
      </c>
      <c r="M544" s="10" t="s">
        <v>1817</v>
      </c>
      <c r="N544" s="1" t="s">
        <v>1818</v>
      </c>
    </row>
    <row r="545" spans="2:14">
      <c r="B545" s="8" t="s">
        <v>1819</v>
      </c>
      <c r="C545" s="13">
        <v>41444</v>
      </c>
      <c r="D545" s="13">
        <v>37832</v>
      </c>
      <c r="E545" s="13">
        <v>45779</v>
      </c>
      <c r="F545" s="13">
        <f t="shared" si="19"/>
        <v>46509</v>
      </c>
      <c r="G545" s="16" t="str">
        <f t="shared" ca="1" si="18"/>
        <v>OK</v>
      </c>
      <c r="H545" s="10" t="s">
        <v>67</v>
      </c>
      <c r="I545" s="10" t="s">
        <v>232</v>
      </c>
      <c r="J545" s="10" t="s">
        <v>23</v>
      </c>
      <c r="K545" s="10" t="s">
        <v>17</v>
      </c>
      <c r="L545" s="10">
        <v>46254</v>
      </c>
      <c r="M545" s="10" t="s">
        <v>1820</v>
      </c>
      <c r="N545" s="1" t="s">
        <v>1821</v>
      </c>
    </row>
    <row r="546" spans="2:14">
      <c r="B546" s="8" t="s">
        <v>1822</v>
      </c>
      <c r="C546" s="13">
        <v>41584</v>
      </c>
      <c r="D546" s="13">
        <v>41584</v>
      </c>
      <c r="E546" s="13">
        <v>44733</v>
      </c>
      <c r="F546" s="13">
        <f t="shared" si="19"/>
        <v>45464</v>
      </c>
      <c r="G546" s="16" t="str">
        <f t="shared" ca="1" si="18"/>
        <v>Expired</v>
      </c>
      <c r="H546" s="10" t="s">
        <v>1823</v>
      </c>
      <c r="I546" s="10" t="str">
        <f>"P.O. Box 2261"</f>
        <v>P.O. Box 2261</v>
      </c>
      <c r="J546" s="10" t="str">
        <f>"Little Rock"</f>
        <v>Little Rock</v>
      </c>
      <c r="K546" s="10" t="str">
        <f>"AR"</f>
        <v>AR</v>
      </c>
      <c r="L546" s="10" t="str">
        <f>"72203"</f>
        <v>72203</v>
      </c>
      <c r="M546" s="10" t="s">
        <v>1824</v>
      </c>
      <c r="N546" s="1" t="s">
        <v>1825</v>
      </c>
    </row>
    <row r="547" spans="2:14">
      <c r="B547" s="8" t="s">
        <v>1826</v>
      </c>
      <c r="C547" s="9">
        <v>45953</v>
      </c>
      <c r="D547" s="11">
        <v>45952</v>
      </c>
      <c r="F547" s="11">
        <f t="shared" si="19"/>
        <v>46682</v>
      </c>
      <c r="G547" s="2" t="str">
        <f t="shared" ca="1" si="18"/>
        <v>OK</v>
      </c>
      <c r="H547" s="10" t="s">
        <v>40</v>
      </c>
      <c r="I547" s="10" t="s">
        <v>1827</v>
      </c>
      <c r="J547" s="8" t="s">
        <v>42</v>
      </c>
      <c r="K547" s="8" t="s">
        <v>17</v>
      </c>
      <c r="L547" s="10">
        <v>47933</v>
      </c>
      <c r="M547" s="10" t="s">
        <v>1828</v>
      </c>
      <c r="N547" s="1" t="s">
        <v>1829</v>
      </c>
    </row>
    <row r="548" spans="2:14">
      <c r="B548" s="8" t="s">
        <v>1830</v>
      </c>
      <c r="C548" s="9">
        <v>44133</v>
      </c>
      <c r="D548" s="11">
        <v>44034</v>
      </c>
      <c r="E548" s="9">
        <v>45768</v>
      </c>
      <c r="F548" s="13">
        <f t="shared" si="19"/>
        <v>46498</v>
      </c>
      <c r="G548" s="16" t="str">
        <f t="shared" ca="1" si="18"/>
        <v>OK</v>
      </c>
      <c r="H548" s="10" t="s">
        <v>1831</v>
      </c>
      <c r="I548" s="10" t="s">
        <v>1832</v>
      </c>
      <c r="J548" s="10" t="s">
        <v>1833</v>
      </c>
      <c r="K548" s="10" t="s">
        <v>17</v>
      </c>
      <c r="L548" s="10">
        <v>47901</v>
      </c>
      <c r="N548" s="1" t="s">
        <v>1834</v>
      </c>
    </row>
    <row r="549" spans="2:14">
      <c r="B549" s="8" t="s">
        <v>1835</v>
      </c>
      <c r="C549" s="9">
        <v>44721</v>
      </c>
      <c r="D549" s="11">
        <v>44720</v>
      </c>
      <c r="E549" s="9">
        <v>45436</v>
      </c>
      <c r="F549" s="13">
        <f t="shared" si="19"/>
        <v>46166</v>
      </c>
      <c r="G549" s="16" t="str">
        <f t="shared" ca="1" si="18"/>
        <v>OK</v>
      </c>
      <c r="H549" s="10" t="s">
        <v>46</v>
      </c>
      <c r="I549" s="10" t="s">
        <v>697</v>
      </c>
      <c r="J549" s="10" t="s">
        <v>108</v>
      </c>
      <c r="K549" s="10" t="s">
        <v>77</v>
      </c>
      <c r="L549" s="10">
        <v>62220</v>
      </c>
      <c r="M549" s="10" t="s">
        <v>1836</v>
      </c>
      <c r="N549" s="1" t="s">
        <v>1837</v>
      </c>
    </row>
    <row r="550" spans="2:14">
      <c r="B550" s="8" t="s">
        <v>1838</v>
      </c>
      <c r="C550" s="13">
        <v>41444</v>
      </c>
      <c r="D550" s="13">
        <v>37511</v>
      </c>
      <c r="E550" s="13">
        <v>45952</v>
      </c>
      <c r="F550" s="13">
        <f t="shared" si="19"/>
        <v>46682</v>
      </c>
      <c r="G550" s="16" t="str">
        <f t="shared" ca="1" si="18"/>
        <v>OK</v>
      </c>
      <c r="H550" s="10" t="s">
        <v>361</v>
      </c>
      <c r="I550" s="10" t="s">
        <v>362</v>
      </c>
      <c r="J550" s="10" t="s">
        <v>23</v>
      </c>
      <c r="K550" s="10" t="s">
        <v>17</v>
      </c>
      <c r="L550" s="10">
        <v>46250</v>
      </c>
      <c r="M550" s="10" t="s">
        <v>1508</v>
      </c>
      <c r="N550" s="1" t="s">
        <v>1839</v>
      </c>
    </row>
    <row r="551" spans="2:14">
      <c r="B551" s="8" t="s">
        <v>1840</v>
      </c>
      <c r="C551" s="13">
        <v>41444</v>
      </c>
      <c r="D551" s="13">
        <v>39919</v>
      </c>
      <c r="E551" s="9">
        <v>45800</v>
      </c>
      <c r="F551" s="13">
        <f t="shared" si="19"/>
        <v>46530</v>
      </c>
      <c r="G551" s="16" t="str">
        <f t="shared" ca="1" si="18"/>
        <v>OK</v>
      </c>
      <c r="H551" s="10" t="s">
        <v>81</v>
      </c>
      <c r="I551" s="10" t="s">
        <v>82</v>
      </c>
      <c r="J551" s="10" t="s">
        <v>23</v>
      </c>
      <c r="K551" s="10" t="s">
        <v>17</v>
      </c>
      <c r="L551" s="10">
        <v>46240</v>
      </c>
      <c r="M551" s="10" t="s">
        <v>83</v>
      </c>
      <c r="N551" s="1" t="s">
        <v>1841</v>
      </c>
    </row>
    <row r="552" spans="2:14">
      <c r="B552" s="8" t="s">
        <v>1842</v>
      </c>
      <c r="C552" s="13">
        <v>42579</v>
      </c>
      <c r="D552" s="13">
        <v>42579</v>
      </c>
      <c r="E552" s="14">
        <v>45014</v>
      </c>
      <c r="F552" s="13">
        <f t="shared" si="19"/>
        <v>45745</v>
      </c>
      <c r="G552" s="16" t="str">
        <f t="shared" ca="1" si="18"/>
        <v>Expired</v>
      </c>
      <c r="H552" s="10" t="s">
        <v>874</v>
      </c>
      <c r="I552" s="10" t="s">
        <v>875</v>
      </c>
      <c r="J552" s="10" t="s">
        <v>397</v>
      </c>
      <c r="K552" s="10" t="s">
        <v>17</v>
      </c>
      <c r="L552" s="10">
        <v>46601</v>
      </c>
      <c r="N552" s="1" t="s">
        <v>1843</v>
      </c>
    </row>
    <row r="553" spans="2:14">
      <c r="B553" s="8" t="s">
        <v>1844</v>
      </c>
      <c r="C553" s="13">
        <v>41444</v>
      </c>
      <c r="D553" s="13">
        <v>37672</v>
      </c>
      <c r="E553" s="9">
        <v>45659</v>
      </c>
      <c r="F553" s="13">
        <f t="shared" si="19"/>
        <v>46389</v>
      </c>
      <c r="G553" s="16" t="str">
        <f t="shared" ca="1" si="18"/>
        <v>OK</v>
      </c>
      <c r="H553" s="10" t="s">
        <v>395</v>
      </c>
      <c r="I553" s="10" t="s">
        <v>396</v>
      </c>
      <c r="J553" s="10" t="s">
        <v>397</v>
      </c>
      <c r="K553" s="10" t="s">
        <v>17</v>
      </c>
      <c r="L553" s="10">
        <v>46615</v>
      </c>
      <c r="M553" s="10" t="s">
        <v>398</v>
      </c>
      <c r="N553" s="1" t="s">
        <v>1845</v>
      </c>
    </row>
    <row r="554" spans="2:14">
      <c r="B554" s="8" t="s">
        <v>1846</v>
      </c>
      <c r="C554" s="9">
        <v>45757</v>
      </c>
      <c r="D554" s="11">
        <v>45756</v>
      </c>
      <c r="F554" s="11">
        <f t="shared" si="19"/>
        <v>46486</v>
      </c>
      <c r="G554" s="2" t="str">
        <f t="shared" ca="1" si="18"/>
        <v>OK</v>
      </c>
      <c r="H554" s="15" t="s">
        <v>447</v>
      </c>
      <c r="N554" s="1" t="s">
        <v>1847</v>
      </c>
    </row>
    <row r="555" spans="2:14">
      <c r="B555" s="8" t="s">
        <v>1848</v>
      </c>
      <c r="C555" s="13">
        <v>41141</v>
      </c>
      <c r="D555" s="13">
        <v>38085</v>
      </c>
      <c r="E555" s="9">
        <v>45607</v>
      </c>
      <c r="F555" s="13">
        <f t="shared" si="19"/>
        <v>46337</v>
      </c>
      <c r="G555" s="16" t="str">
        <f t="shared" ca="1" si="18"/>
        <v>OK</v>
      </c>
      <c r="H555" s="10" t="s">
        <v>395</v>
      </c>
      <c r="I555" s="10" t="s">
        <v>396</v>
      </c>
      <c r="J555" s="10" t="s">
        <v>397</v>
      </c>
      <c r="K555" s="10" t="s">
        <v>391</v>
      </c>
      <c r="L555" s="10">
        <v>46601</v>
      </c>
      <c r="M555" s="10" t="s">
        <v>398</v>
      </c>
      <c r="N555" s="1" t="s">
        <v>1849</v>
      </c>
    </row>
    <row r="556" spans="2:14">
      <c r="B556" s="8" t="s">
        <v>1850</v>
      </c>
      <c r="C556" s="13">
        <v>41444</v>
      </c>
      <c r="D556" s="13">
        <v>39919</v>
      </c>
      <c r="E556" s="13">
        <v>44854</v>
      </c>
      <c r="F556" s="13">
        <f t="shared" si="19"/>
        <v>45585</v>
      </c>
      <c r="G556" s="16" t="str">
        <f t="shared" ca="1" si="18"/>
        <v>Expired</v>
      </c>
      <c r="H556" s="10" t="s">
        <v>319</v>
      </c>
      <c r="I556" s="10" t="s">
        <v>320</v>
      </c>
      <c r="J556" s="10" t="s">
        <v>23</v>
      </c>
      <c r="K556" s="10" t="s">
        <v>17</v>
      </c>
      <c r="L556" s="10">
        <v>46250</v>
      </c>
      <c r="M556" s="10" t="s">
        <v>1851</v>
      </c>
      <c r="N556" s="1" t="s">
        <v>1852</v>
      </c>
    </row>
    <row r="557" spans="2:14">
      <c r="B557" s="8" t="s">
        <v>1853</v>
      </c>
      <c r="C557" s="13">
        <v>41012</v>
      </c>
      <c r="D557" s="13">
        <v>41011</v>
      </c>
      <c r="E557" s="9">
        <v>45929</v>
      </c>
      <c r="F557" s="13">
        <f t="shared" si="19"/>
        <v>46659</v>
      </c>
      <c r="G557" s="16" t="str">
        <f t="shared" ca="1" si="18"/>
        <v>OK</v>
      </c>
      <c r="H557" s="10" t="s">
        <v>647</v>
      </c>
      <c r="I557" s="10" t="s">
        <v>648</v>
      </c>
      <c r="J557" s="10" t="s">
        <v>649</v>
      </c>
      <c r="K557" s="10" t="s">
        <v>17</v>
      </c>
      <c r="L557" s="10">
        <v>47591</v>
      </c>
      <c r="M557" s="10" t="s">
        <v>1854</v>
      </c>
      <c r="N557" s="1" t="s">
        <v>1855</v>
      </c>
    </row>
    <row r="558" spans="2:14">
      <c r="B558" s="8" t="s">
        <v>1856</v>
      </c>
      <c r="C558" s="13">
        <v>45589</v>
      </c>
      <c r="D558" s="13">
        <v>45588</v>
      </c>
      <c r="F558" s="13">
        <f t="shared" si="19"/>
        <v>46318</v>
      </c>
      <c r="G558" s="16" t="str">
        <f t="shared" ca="1" si="18"/>
        <v>OK</v>
      </c>
      <c r="H558" s="15" t="s">
        <v>383</v>
      </c>
      <c r="I558" s="15" t="s">
        <v>384</v>
      </c>
      <c r="J558" s="12" t="s">
        <v>23</v>
      </c>
      <c r="K558" s="12" t="s">
        <v>17</v>
      </c>
      <c r="L558" s="10">
        <v>46204</v>
      </c>
      <c r="N558" s="1" t="s">
        <v>1857</v>
      </c>
    </row>
    <row r="559" spans="2:14">
      <c r="B559" s="8" t="s">
        <v>1858</v>
      </c>
      <c r="C559" s="13">
        <v>43235</v>
      </c>
      <c r="D559" s="13">
        <v>43235</v>
      </c>
      <c r="E559" s="14">
        <v>44581</v>
      </c>
      <c r="F559" s="13">
        <f t="shared" si="19"/>
        <v>45311</v>
      </c>
      <c r="G559" s="16" t="str">
        <f t="shared" ca="1" si="18"/>
        <v>Expired</v>
      </c>
      <c r="H559" s="10" t="s">
        <v>81</v>
      </c>
      <c r="I559" s="10" t="s">
        <v>82</v>
      </c>
      <c r="J559" s="10" t="s">
        <v>23</v>
      </c>
      <c r="K559" s="10" t="s">
        <v>17</v>
      </c>
      <c r="L559" s="10">
        <v>46240</v>
      </c>
      <c r="N559" s="1" t="s">
        <v>1859</v>
      </c>
    </row>
    <row r="560" spans="2:14">
      <c r="B560" s="8" t="s">
        <v>1860</v>
      </c>
      <c r="C560" s="14">
        <v>45406</v>
      </c>
      <c r="D560" s="11">
        <v>45036</v>
      </c>
      <c r="E560" s="9">
        <v>45832</v>
      </c>
      <c r="F560" s="13">
        <f t="shared" si="19"/>
        <v>46562</v>
      </c>
      <c r="G560" s="16" t="str">
        <f t="shared" ca="1" si="18"/>
        <v>OK</v>
      </c>
      <c r="H560" s="10" t="s">
        <v>617</v>
      </c>
      <c r="I560" s="10" t="s">
        <v>618</v>
      </c>
      <c r="J560" s="10" t="str">
        <f>"Indianapolis"</f>
        <v>Indianapolis</v>
      </c>
      <c r="K560" s="10" t="str">
        <f>"IN"</f>
        <v>IN</v>
      </c>
      <c r="L560" s="10">
        <v>46204</v>
      </c>
      <c r="N560" s="1" t="s">
        <v>1861</v>
      </c>
    </row>
    <row r="561" spans="2:14">
      <c r="B561" s="8" t="s">
        <v>1862</v>
      </c>
      <c r="C561" s="9">
        <v>42667</v>
      </c>
      <c r="D561" s="9">
        <v>42667</v>
      </c>
      <c r="E561" s="9">
        <v>45315</v>
      </c>
      <c r="F561" s="13">
        <f t="shared" si="19"/>
        <v>46046</v>
      </c>
      <c r="G561" s="16" t="str">
        <f t="shared" ref="G561:G624" ca="1" si="20">IF(B561="","",IF(F561&lt;TODAY(),"Expired","OK"))</f>
        <v>Expired</v>
      </c>
      <c r="H561" s="10" t="s">
        <v>1193</v>
      </c>
      <c r="I561" s="10" t="s">
        <v>1194</v>
      </c>
      <c r="J561" s="10" t="s">
        <v>375</v>
      </c>
      <c r="K561" s="10" t="s">
        <v>17</v>
      </c>
      <c r="L561" s="10">
        <v>46544</v>
      </c>
      <c r="M561" s="10" t="s">
        <v>494</v>
      </c>
      <c r="N561" s="1" t="s">
        <v>1863</v>
      </c>
    </row>
    <row r="562" spans="2:14">
      <c r="B562" s="8" t="s">
        <v>1864</v>
      </c>
      <c r="C562" s="13">
        <v>41922</v>
      </c>
      <c r="D562" s="10" t="s">
        <v>230</v>
      </c>
      <c r="E562" s="13">
        <v>44733</v>
      </c>
      <c r="F562" s="13">
        <f t="shared" si="19"/>
        <v>45464</v>
      </c>
      <c r="G562" s="16" t="str">
        <f t="shared" ca="1" si="20"/>
        <v>Expired</v>
      </c>
      <c r="H562" s="10" t="s">
        <v>132</v>
      </c>
      <c r="I562" s="10" t="s">
        <v>133</v>
      </c>
      <c r="J562" s="10" t="s">
        <v>134</v>
      </c>
      <c r="K562" s="10" t="s">
        <v>17</v>
      </c>
      <c r="L562" s="10">
        <v>47274</v>
      </c>
      <c r="M562" s="10" t="s">
        <v>1865</v>
      </c>
      <c r="N562" s="1" t="s">
        <v>1866</v>
      </c>
    </row>
    <row r="563" spans="2:14">
      <c r="B563" s="8" t="s">
        <v>1867</v>
      </c>
      <c r="C563" s="13">
        <v>41922</v>
      </c>
      <c r="D563" s="13">
        <v>41921</v>
      </c>
      <c r="E563" s="9">
        <v>45779</v>
      </c>
      <c r="F563" s="13">
        <f t="shared" si="19"/>
        <v>46509</v>
      </c>
      <c r="G563" s="16" t="str">
        <f t="shared" ca="1" si="20"/>
        <v>OK</v>
      </c>
      <c r="H563" s="10" t="s">
        <v>176</v>
      </c>
      <c r="I563" s="10" t="str">
        <f>"8790 Purdue Road"</f>
        <v>8790 Purdue Road</v>
      </c>
      <c r="J563" s="10" t="str">
        <f>"Indianapolis"</f>
        <v>Indianapolis</v>
      </c>
      <c r="K563" s="10" t="str">
        <f>"IN"</f>
        <v>IN</v>
      </c>
      <c r="L563" s="10" t="str">
        <f>"46268"</f>
        <v>46268</v>
      </c>
      <c r="M563" s="10" t="s">
        <v>1868</v>
      </c>
      <c r="N563" s="1" t="s">
        <v>1869</v>
      </c>
    </row>
    <row r="564" spans="2:14">
      <c r="B564" s="8" t="s">
        <v>1870</v>
      </c>
      <c r="C564" s="13">
        <v>45589</v>
      </c>
      <c r="D564" s="13">
        <v>45588</v>
      </c>
      <c r="E564" s="29"/>
      <c r="F564" s="13">
        <f t="shared" si="19"/>
        <v>46318</v>
      </c>
      <c r="G564" s="16" t="str">
        <f t="shared" ca="1" si="20"/>
        <v>OK</v>
      </c>
      <c r="H564" s="29" t="s">
        <v>1871</v>
      </c>
      <c r="I564" s="15" t="s">
        <v>1872</v>
      </c>
      <c r="J564" s="12" t="s">
        <v>1873</v>
      </c>
      <c r="K564" s="12" t="s">
        <v>1874</v>
      </c>
      <c r="L564" s="15">
        <v>15238</v>
      </c>
      <c r="M564" s="32" t="s">
        <v>1875</v>
      </c>
      <c r="N564" s="1" t="s">
        <v>1876</v>
      </c>
    </row>
    <row r="565" spans="2:14">
      <c r="B565" s="8" t="s">
        <v>1877</v>
      </c>
      <c r="C565" s="14">
        <v>44861</v>
      </c>
      <c r="D565" s="13" t="s">
        <v>230</v>
      </c>
      <c r="E565" s="14">
        <v>44837</v>
      </c>
      <c r="F565" s="13">
        <f t="shared" si="19"/>
        <v>45568</v>
      </c>
      <c r="G565" s="16" t="str">
        <f t="shared" ca="1" si="20"/>
        <v>Expired</v>
      </c>
      <c r="H565" s="10" t="s">
        <v>1878</v>
      </c>
      <c r="I565" s="10" t="s">
        <v>1879</v>
      </c>
      <c r="J565" s="10" t="s">
        <v>769</v>
      </c>
      <c r="K565" s="10" t="s">
        <v>17</v>
      </c>
      <c r="L565" s="10">
        <v>47305</v>
      </c>
      <c r="N565" s="1" t="s">
        <v>1880</v>
      </c>
    </row>
    <row r="566" spans="2:14">
      <c r="B566" s="8" t="s">
        <v>1881</v>
      </c>
      <c r="C566" s="9">
        <v>44133</v>
      </c>
      <c r="D566" s="11">
        <v>44132</v>
      </c>
      <c r="E566" s="9">
        <v>45784</v>
      </c>
      <c r="F566" s="13">
        <f t="shared" si="19"/>
        <v>46514</v>
      </c>
      <c r="G566" s="16" t="str">
        <f t="shared" ca="1" si="20"/>
        <v>OK</v>
      </c>
      <c r="H566" s="10" t="s">
        <v>461</v>
      </c>
      <c r="I566" s="10" t="s">
        <v>982</v>
      </c>
      <c r="J566" s="10" t="s">
        <v>23</v>
      </c>
      <c r="K566" s="10" t="s">
        <v>17</v>
      </c>
      <c r="L566" s="10">
        <v>46216</v>
      </c>
      <c r="M566" s="10" t="s">
        <v>1882</v>
      </c>
      <c r="N566" s="1" t="s">
        <v>1883</v>
      </c>
    </row>
    <row r="567" spans="2:14">
      <c r="B567" s="8" t="s">
        <v>1884</v>
      </c>
      <c r="C567" s="9">
        <v>44721</v>
      </c>
      <c r="D567" s="11">
        <v>44720</v>
      </c>
      <c r="E567" s="9">
        <v>45415</v>
      </c>
      <c r="F567" s="13">
        <f t="shared" si="19"/>
        <v>46145</v>
      </c>
      <c r="G567" s="16" t="str">
        <f t="shared" ca="1" si="20"/>
        <v>OK</v>
      </c>
      <c r="H567" s="10" t="s">
        <v>148</v>
      </c>
      <c r="I567" s="10" t="s">
        <v>149</v>
      </c>
      <c r="J567" s="10" t="s">
        <v>16</v>
      </c>
      <c r="K567" s="10" t="s">
        <v>17</v>
      </c>
      <c r="L567" s="10">
        <v>46140</v>
      </c>
      <c r="M567" s="10" t="s">
        <v>1885</v>
      </c>
      <c r="N567" s="1" t="s">
        <v>1886</v>
      </c>
    </row>
    <row r="568" spans="2:14">
      <c r="B568" s="8" t="s">
        <v>1887</v>
      </c>
      <c r="C568" s="9">
        <v>44861</v>
      </c>
      <c r="D568" s="11">
        <v>44860</v>
      </c>
      <c r="E568" s="9">
        <v>45498</v>
      </c>
      <c r="F568" s="13">
        <f t="shared" si="19"/>
        <v>46228</v>
      </c>
      <c r="G568" s="16" t="str">
        <f t="shared" ca="1" si="20"/>
        <v>OK</v>
      </c>
      <c r="H568" s="10" t="s">
        <v>176</v>
      </c>
      <c r="I568" s="10" t="s">
        <v>1888</v>
      </c>
      <c r="J568" s="10" t="s">
        <v>429</v>
      </c>
      <c r="K568" s="10" t="s">
        <v>70</v>
      </c>
      <c r="L568" s="10">
        <v>43201</v>
      </c>
      <c r="N568" s="1" t="s">
        <v>1889</v>
      </c>
    </row>
    <row r="569" spans="2:14">
      <c r="B569" s="8" t="s">
        <v>1890</v>
      </c>
      <c r="C569" s="14">
        <v>43727</v>
      </c>
      <c r="D569" s="13">
        <v>43726</v>
      </c>
      <c r="E569" s="14">
        <v>45056</v>
      </c>
      <c r="F569" s="13">
        <f t="shared" si="19"/>
        <v>45787</v>
      </c>
      <c r="G569" s="16" t="str">
        <f t="shared" ca="1" si="20"/>
        <v>Expired</v>
      </c>
      <c r="H569" s="10" t="s">
        <v>383</v>
      </c>
      <c r="I569" s="10" t="s">
        <v>384</v>
      </c>
      <c r="J569" s="10" t="s">
        <v>23</v>
      </c>
      <c r="K569" s="10" t="s">
        <v>17</v>
      </c>
      <c r="L569" s="10">
        <v>46204</v>
      </c>
      <c r="M569" s="10" t="s">
        <v>1891</v>
      </c>
      <c r="N569" s="1" t="s">
        <v>1892</v>
      </c>
    </row>
    <row r="570" spans="2:14">
      <c r="B570" s="8" t="s">
        <v>1893</v>
      </c>
      <c r="C570" s="11">
        <v>43362</v>
      </c>
      <c r="D570" s="9">
        <v>43361</v>
      </c>
      <c r="E570" s="13">
        <v>45950</v>
      </c>
      <c r="F570" s="13">
        <f t="shared" si="19"/>
        <v>46680</v>
      </c>
      <c r="G570" s="16" t="str">
        <f t="shared" ca="1" si="20"/>
        <v>OK</v>
      </c>
      <c r="H570" s="10" t="s">
        <v>164</v>
      </c>
      <c r="I570" s="10" t="s">
        <v>1112</v>
      </c>
      <c r="J570" s="10" t="s">
        <v>97</v>
      </c>
      <c r="K570" s="10" t="s">
        <v>17</v>
      </c>
      <c r="L570" s="10">
        <v>46804</v>
      </c>
      <c r="M570" s="10" t="s">
        <v>1894</v>
      </c>
      <c r="N570" s="1" t="s">
        <v>1895</v>
      </c>
    </row>
    <row r="571" spans="2:14">
      <c r="B571" s="8" t="s">
        <v>1896</v>
      </c>
      <c r="C571" s="9">
        <v>43601</v>
      </c>
      <c r="D571" s="11">
        <v>43600</v>
      </c>
      <c r="E571" s="13">
        <v>45418</v>
      </c>
      <c r="F571" s="13">
        <f t="shared" si="19"/>
        <v>46148</v>
      </c>
      <c r="G571" s="16" t="str">
        <f t="shared" ca="1" si="20"/>
        <v>OK</v>
      </c>
      <c r="H571" s="10" t="s">
        <v>1461</v>
      </c>
      <c r="I571" s="10" t="s">
        <v>1462</v>
      </c>
      <c r="J571" s="10" t="s">
        <v>857</v>
      </c>
      <c r="K571" s="10" t="s">
        <v>17</v>
      </c>
      <c r="L571" s="10">
        <v>47404</v>
      </c>
      <c r="M571" s="27" t="s">
        <v>1897</v>
      </c>
      <c r="N571" s="1" t="s">
        <v>1898</v>
      </c>
    </row>
    <row r="572" spans="2:14">
      <c r="B572" s="8" t="s">
        <v>1899</v>
      </c>
      <c r="C572" s="9">
        <v>44035</v>
      </c>
      <c r="D572" s="11">
        <v>44034</v>
      </c>
      <c r="E572" s="9">
        <v>45414</v>
      </c>
      <c r="F572" s="13">
        <f t="shared" si="19"/>
        <v>46144</v>
      </c>
      <c r="G572" s="16" t="str">
        <f t="shared" ca="1" si="20"/>
        <v>OK</v>
      </c>
      <c r="H572" s="10" t="s">
        <v>40</v>
      </c>
      <c r="I572" s="10" t="s">
        <v>144</v>
      </c>
      <c r="J572" s="10" t="s">
        <v>42</v>
      </c>
      <c r="K572" s="10" t="s">
        <v>17</v>
      </c>
      <c r="L572" s="10">
        <v>47933</v>
      </c>
      <c r="N572" s="1" t="s">
        <v>1900</v>
      </c>
    </row>
    <row r="573" spans="2:14">
      <c r="B573" s="8" t="s">
        <v>1901</v>
      </c>
      <c r="C573" s="13">
        <v>44497</v>
      </c>
      <c r="D573" s="13">
        <v>44497</v>
      </c>
      <c r="E573" s="14">
        <v>45043</v>
      </c>
      <c r="F573" s="13">
        <f t="shared" si="19"/>
        <v>45774</v>
      </c>
      <c r="G573" s="16" t="str">
        <f t="shared" ca="1" si="20"/>
        <v>Expired</v>
      </c>
      <c r="H573" s="10" t="s">
        <v>148</v>
      </c>
      <c r="I573" s="10" t="s">
        <v>149</v>
      </c>
      <c r="J573" s="10" t="s">
        <v>16</v>
      </c>
      <c r="K573" s="10" t="s">
        <v>17</v>
      </c>
      <c r="L573" s="10">
        <v>46140</v>
      </c>
      <c r="M573" s="10" t="s">
        <v>1902</v>
      </c>
      <c r="N573" s="1" t="s">
        <v>1903</v>
      </c>
    </row>
    <row r="574" spans="2:14">
      <c r="B574" s="8" t="s">
        <v>1904</v>
      </c>
      <c r="C574" s="9">
        <v>43727</v>
      </c>
      <c r="D574" s="11">
        <v>43726</v>
      </c>
      <c r="E574" s="9">
        <v>45789</v>
      </c>
      <c r="F574" s="13">
        <f t="shared" si="19"/>
        <v>46519</v>
      </c>
      <c r="G574" s="16" t="str">
        <f t="shared" ca="1" si="20"/>
        <v>OK</v>
      </c>
      <c r="H574" s="10" t="s">
        <v>56</v>
      </c>
      <c r="I574" s="10" t="s">
        <v>57</v>
      </c>
      <c r="J574" s="10" t="s">
        <v>23</v>
      </c>
      <c r="K574" s="10" t="s">
        <v>17</v>
      </c>
      <c r="L574" s="10">
        <v>46204</v>
      </c>
      <c r="M574" s="10" t="s">
        <v>1905</v>
      </c>
      <c r="N574" s="1" t="s">
        <v>1906</v>
      </c>
    </row>
    <row r="575" spans="2:14">
      <c r="B575" s="8" t="s">
        <v>1907</v>
      </c>
      <c r="C575" s="11">
        <v>41319</v>
      </c>
      <c r="D575" s="11">
        <v>41319</v>
      </c>
      <c r="E575" s="9">
        <v>45450</v>
      </c>
      <c r="F575" s="13">
        <f t="shared" si="19"/>
        <v>46180</v>
      </c>
      <c r="G575" s="16" t="str">
        <f t="shared" ca="1" si="20"/>
        <v>OK</v>
      </c>
      <c r="H575" s="10" t="s">
        <v>222</v>
      </c>
      <c r="I575" s="10" t="s">
        <v>1908</v>
      </c>
      <c r="J575" s="10" t="s">
        <v>23</v>
      </c>
      <c r="K575" s="10" t="s">
        <v>17</v>
      </c>
      <c r="L575" s="10">
        <v>46256</v>
      </c>
      <c r="N575" s="1" t="s">
        <v>1909</v>
      </c>
    </row>
    <row r="576" spans="2:14">
      <c r="B576" s="8" t="s">
        <v>1910</v>
      </c>
      <c r="C576" s="9">
        <v>42916</v>
      </c>
      <c r="D576" s="11">
        <v>42915</v>
      </c>
      <c r="E576" s="13">
        <v>44733</v>
      </c>
      <c r="F576" s="13">
        <f t="shared" si="19"/>
        <v>45464</v>
      </c>
      <c r="G576" s="16" t="str">
        <f t="shared" ca="1" si="20"/>
        <v>Expired</v>
      </c>
      <c r="H576" s="10" t="s">
        <v>1911</v>
      </c>
      <c r="I576" s="10" t="s">
        <v>1912</v>
      </c>
      <c r="J576" s="10" t="s">
        <v>1913</v>
      </c>
      <c r="K576" s="10" t="s">
        <v>77</v>
      </c>
      <c r="L576" s="10">
        <v>60143</v>
      </c>
      <c r="M576" s="10" t="s">
        <v>1914</v>
      </c>
      <c r="N576" s="1" t="s">
        <v>1915</v>
      </c>
    </row>
    <row r="577" spans="2:14">
      <c r="B577" s="8" t="s">
        <v>1916</v>
      </c>
      <c r="C577" s="13">
        <v>41444</v>
      </c>
      <c r="D577" s="13">
        <v>40255</v>
      </c>
      <c r="E577" s="9">
        <v>46065</v>
      </c>
      <c r="F577" s="13">
        <f t="shared" si="19"/>
        <v>46795</v>
      </c>
      <c r="G577" s="16" t="str">
        <f t="shared" ca="1" si="20"/>
        <v>OK</v>
      </c>
      <c r="H577" s="10" t="s">
        <v>34</v>
      </c>
      <c r="I577" s="10" t="s">
        <v>842</v>
      </c>
      <c r="J577" s="10" t="s">
        <v>36</v>
      </c>
      <c r="K577" s="10" t="s">
        <v>17</v>
      </c>
      <c r="L577" s="10">
        <v>46350</v>
      </c>
      <c r="M577" s="10" t="s">
        <v>1917</v>
      </c>
      <c r="N577" s="1" t="s">
        <v>1918</v>
      </c>
    </row>
    <row r="578" spans="2:14">
      <c r="B578" s="8" t="s">
        <v>1919</v>
      </c>
      <c r="C578" s="11">
        <v>41657</v>
      </c>
      <c r="D578" s="11">
        <v>41656</v>
      </c>
      <c r="E578" s="13">
        <v>45644</v>
      </c>
      <c r="F578" s="13">
        <f t="shared" si="19"/>
        <v>46374</v>
      </c>
      <c r="G578" s="16" t="str">
        <f t="shared" ca="1" si="20"/>
        <v>OK</v>
      </c>
      <c r="H578" s="10" t="s">
        <v>781</v>
      </c>
      <c r="I578" s="10" t="s">
        <v>782</v>
      </c>
      <c r="J578" s="10" t="s">
        <v>783</v>
      </c>
      <c r="K578" s="10" t="s">
        <v>92</v>
      </c>
      <c r="L578" s="10">
        <v>40601</v>
      </c>
      <c r="M578" s="10" t="s">
        <v>1920</v>
      </c>
      <c r="N578" s="1" t="s">
        <v>1921</v>
      </c>
    </row>
    <row r="579" spans="2:14">
      <c r="B579" s="8" t="s">
        <v>1922</v>
      </c>
      <c r="C579" s="14">
        <v>42668</v>
      </c>
      <c r="D579" s="13">
        <v>41319</v>
      </c>
      <c r="E579" s="14">
        <v>44581</v>
      </c>
      <c r="F579" s="13">
        <f t="shared" si="19"/>
        <v>45311</v>
      </c>
      <c r="G579" s="16" t="str">
        <f t="shared" ca="1" si="20"/>
        <v>Expired</v>
      </c>
      <c r="H579" s="10" t="s">
        <v>1923</v>
      </c>
      <c r="I579" s="10" t="s">
        <v>1924</v>
      </c>
      <c r="J579" s="10" t="s">
        <v>783</v>
      </c>
      <c r="K579" s="10" t="s">
        <v>92</v>
      </c>
      <c r="L579" s="10">
        <v>40601</v>
      </c>
      <c r="M579" s="10" t="s">
        <v>1925</v>
      </c>
      <c r="N579" s="1" t="s">
        <v>1926</v>
      </c>
    </row>
    <row r="580" spans="2:14">
      <c r="B580" s="8" t="s">
        <v>1927</v>
      </c>
      <c r="C580" s="9">
        <v>41922</v>
      </c>
      <c r="D580" s="11">
        <v>41921</v>
      </c>
      <c r="E580" s="9">
        <v>44733</v>
      </c>
      <c r="F580" s="13">
        <f t="shared" si="19"/>
        <v>45464</v>
      </c>
      <c r="G580" s="16" t="str">
        <f t="shared" ca="1" si="20"/>
        <v>Expired</v>
      </c>
      <c r="H580" s="10" t="s">
        <v>605</v>
      </c>
      <c r="I580" s="10" t="s">
        <v>1928</v>
      </c>
      <c r="J580" s="10" t="s">
        <v>23</v>
      </c>
      <c r="K580" s="10" t="s">
        <v>17</v>
      </c>
      <c r="N580" s="1" t="s">
        <v>1929</v>
      </c>
    </row>
    <row r="581" spans="2:14">
      <c r="B581" s="8" t="s">
        <v>1930</v>
      </c>
      <c r="C581" s="9">
        <v>43026</v>
      </c>
      <c r="D581" s="11">
        <v>43025</v>
      </c>
      <c r="E581" s="9">
        <v>45944</v>
      </c>
      <c r="F581" s="13">
        <f t="shared" si="19"/>
        <v>46674</v>
      </c>
      <c r="G581" s="16" t="str">
        <f t="shared" ca="1" si="20"/>
        <v>OK</v>
      </c>
      <c r="H581" s="10" t="s">
        <v>361</v>
      </c>
      <c r="I581" s="10" t="s">
        <v>1931</v>
      </c>
      <c r="J581" s="10" t="s">
        <v>1932</v>
      </c>
      <c r="K581" s="10" t="s">
        <v>17</v>
      </c>
      <c r="L581" s="10">
        <v>46013</v>
      </c>
      <c r="M581" s="10" t="s">
        <v>1933</v>
      </c>
      <c r="N581" s="1" t="s">
        <v>1934</v>
      </c>
    </row>
    <row r="582" spans="2:14">
      <c r="B582" s="8" t="s">
        <v>1935</v>
      </c>
      <c r="C582" s="24">
        <v>41656</v>
      </c>
      <c r="D582" s="11">
        <v>41319</v>
      </c>
      <c r="E582" s="9">
        <v>45784</v>
      </c>
      <c r="F582" s="13">
        <f t="shared" si="19"/>
        <v>46514</v>
      </c>
      <c r="G582" s="16" t="str">
        <f t="shared" ca="1" si="20"/>
        <v>OK</v>
      </c>
      <c r="H582" s="10" t="s">
        <v>164</v>
      </c>
      <c r="I582" s="10" t="s">
        <v>306</v>
      </c>
      <c r="J582" s="10" t="s">
        <v>48</v>
      </c>
      <c r="K582" s="10" t="s">
        <v>17</v>
      </c>
      <c r="L582" s="10">
        <v>47715</v>
      </c>
      <c r="M582" s="10" t="s">
        <v>1936</v>
      </c>
      <c r="N582" s="1" t="s">
        <v>1937</v>
      </c>
    </row>
    <row r="583" spans="2:14">
      <c r="B583" s="8" t="s">
        <v>1938</v>
      </c>
      <c r="C583" s="9">
        <v>45226</v>
      </c>
      <c r="D583" s="11">
        <v>45226</v>
      </c>
      <c r="E583" s="9">
        <v>45947</v>
      </c>
      <c r="F583" s="11">
        <f t="shared" si="19"/>
        <v>46677</v>
      </c>
      <c r="G583" s="2" t="str">
        <f t="shared" ca="1" si="20"/>
        <v>OK</v>
      </c>
      <c r="H583" s="10" t="s">
        <v>81</v>
      </c>
      <c r="I583" s="10" t="s">
        <v>82</v>
      </c>
      <c r="J583" s="10" t="s">
        <v>23</v>
      </c>
      <c r="K583" s="10" t="s">
        <v>17</v>
      </c>
      <c r="L583" s="10">
        <v>46240</v>
      </c>
      <c r="M583" s="10" t="s">
        <v>1939</v>
      </c>
      <c r="N583" s="1" t="s">
        <v>1940</v>
      </c>
    </row>
    <row r="584" spans="2:14">
      <c r="B584" s="8" t="s">
        <v>1941</v>
      </c>
      <c r="C584" s="11">
        <v>43362</v>
      </c>
      <c r="D584" s="11">
        <v>43361</v>
      </c>
      <c r="E584" s="9">
        <v>45961</v>
      </c>
      <c r="F584" s="13">
        <f t="shared" si="19"/>
        <v>46691</v>
      </c>
      <c r="G584" s="16" t="str">
        <f t="shared" ca="1" si="20"/>
        <v>OK</v>
      </c>
      <c r="H584" s="10" t="s">
        <v>27</v>
      </c>
      <c r="I584" s="10" t="s">
        <v>1559</v>
      </c>
      <c r="J584" s="10" t="s">
        <v>36</v>
      </c>
      <c r="K584" s="10" t="s">
        <v>17</v>
      </c>
      <c r="L584" s="10">
        <v>46350</v>
      </c>
      <c r="M584" s="10" t="s">
        <v>1942</v>
      </c>
      <c r="N584" s="1" t="s">
        <v>1943</v>
      </c>
    </row>
    <row r="585" spans="2:14">
      <c r="B585" s="8" t="s">
        <v>1944</v>
      </c>
      <c r="C585" s="9">
        <v>44035</v>
      </c>
      <c r="D585" s="11">
        <v>44034</v>
      </c>
      <c r="E585" s="9">
        <v>45623</v>
      </c>
      <c r="F585" s="13">
        <f t="shared" si="19"/>
        <v>46353</v>
      </c>
      <c r="G585" s="16" t="str">
        <f t="shared" ca="1" si="20"/>
        <v>OK</v>
      </c>
      <c r="H585" s="10" t="s">
        <v>81</v>
      </c>
      <c r="I585" s="10" t="s">
        <v>82</v>
      </c>
      <c r="J585" s="10" t="s">
        <v>23</v>
      </c>
      <c r="K585" s="10" t="s">
        <v>391</v>
      </c>
      <c r="L585" s="10">
        <v>46240</v>
      </c>
      <c r="N585" s="1" t="s">
        <v>1945</v>
      </c>
    </row>
    <row r="586" spans="2:14">
      <c r="B586" s="8" t="s">
        <v>1946</v>
      </c>
      <c r="C586" s="9">
        <v>43601</v>
      </c>
      <c r="D586" s="11">
        <v>43600</v>
      </c>
      <c r="E586" s="9">
        <v>45774</v>
      </c>
      <c r="F586" s="13">
        <f t="shared" si="19"/>
        <v>46504</v>
      </c>
      <c r="G586" s="16" t="str">
        <f t="shared" ca="1" si="20"/>
        <v>OK</v>
      </c>
      <c r="H586" s="10" t="s">
        <v>124</v>
      </c>
      <c r="I586" s="10" t="s">
        <v>719</v>
      </c>
      <c r="J586" s="10" t="s">
        <v>23</v>
      </c>
      <c r="K586" s="10" t="s">
        <v>17</v>
      </c>
      <c r="L586" s="10">
        <v>46203</v>
      </c>
      <c r="M586" s="10" t="s">
        <v>720</v>
      </c>
      <c r="N586" s="1" t="s">
        <v>1947</v>
      </c>
    </row>
    <row r="587" spans="2:14">
      <c r="B587" s="8" t="s">
        <v>1948</v>
      </c>
      <c r="C587" s="9">
        <v>43601</v>
      </c>
      <c r="D587" s="11">
        <v>43600</v>
      </c>
      <c r="E587" s="9">
        <v>45769</v>
      </c>
      <c r="F587" s="13">
        <f t="shared" si="19"/>
        <v>46499</v>
      </c>
      <c r="G587" s="16" t="str">
        <f t="shared" ca="1" si="20"/>
        <v>OK</v>
      </c>
      <c r="H587" s="10" t="s">
        <v>256</v>
      </c>
      <c r="I587" s="10" t="s">
        <v>632</v>
      </c>
      <c r="J587" s="10" t="s">
        <v>23</v>
      </c>
      <c r="K587" s="10" t="s">
        <v>17</v>
      </c>
      <c r="L587" s="10">
        <v>46204</v>
      </c>
      <c r="M587" s="10" t="s">
        <v>1949</v>
      </c>
      <c r="N587" s="1" t="s">
        <v>1950</v>
      </c>
    </row>
    <row r="588" spans="2:14">
      <c r="B588" s="8" t="s">
        <v>1951</v>
      </c>
      <c r="C588" s="13">
        <v>43726</v>
      </c>
      <c r="D588" s="13">
        <v>43726</v>
      </c>
      <c r="E588" s="14">
        <v>44581</v>
      </c>
      <c r="F588" s="13">
        <f t="shared" si="19"/>
        <v>45311</v>
      </c>
      <c r="G588" s="16" t="str">
        <f t="shared" ca="1" si="20"/>
        <v>Expired</v>
      </c>
      <c r="H588" s="10" t="s">
        <v>34</v>
      </c>
      <c r="I588" s="10" t="s">
        <v>842</v>
      </c>
      <c r="J588" s="10" t="s">
        <v>36</v>
      </c>
      <c r="K588" s="10" t="s">
        <v>17</v>
      </c>
      <c r="L588" s="10">
        <v>46350</v>
      </c>
      <c r="M588" s="10" t="s">
        <v>1952</v>
      </c>
      <c r="N588" s="1" t="s">
        <v>1953</v>
      </c>
    </row>
    <row r="589" spans="2:14">
      <c r="B589" s="8" t="s">
        <v>1954</v>
      </c>
      <c r="C589" s="14">
        <v>45226</v>
      </c>
      <c r="D589" s="11">
        <v>45036</v>
      </c>
      <c r="F589" s="13">
        <f t="shared" si="19"/>
        <v>45767</v>
      </c>
      <c r="G589" s="16" t="str">
        <f t="shared" ca="1" si="20"/>
        <v>Expired</v>
      </c>
      <c r="H589" s="10" t="s">
        <v>1809</v>
      </c>
      <c r="I589" s="10" t="s">
        <v>1810</v>
      </c>
      <c r="J589" s="10" t="s">
        <v>23</v>
      </c>
      <c r="K589" s="10" t="s">
        <v>17</v>
      </c>
      <c r="L589" s="10">
        <v>46204</v>
      </c>
      <c r="M589" s="10" t="s">
        <v>1811</v>
      </c>
      <c r="N589" s="1" t="s">
        <v>1955</v>
      </c>
    </row>
    <row r="590" spans="2:14">
      <c r="B590" s="8" t="s">
        <v>1956</v>
      </c>
      <c r="C590" s="14">
        <v>45036</v>
      </c>
      <c r="D590" s="11">
        <v>45036</v>
      </c>
      <c r="F590" s="13">
        <f t="shared" si="19"/>
        <v>45767</v>
      </c>
      <c r="G590" s="16" t="str">
        <f t="shared" ca="1" si="20"/>
        <v>Expired</v>
      </c>
      <c r="H590" s="10" t="s">
        <v>21</v>
      </c>
      <c r="I590" s="10" t="s">
        <v>22</v>
      </c>
      <c r="J590" s="10" t="s">
        <v>23</v>
      </c>
      <c r="K590" s="10" t="s">
        <v>17</v>
      </c>
      <c r="L590" s="10">
        <v>46204</v>
      </c>
      <c r="M590" s="10" t="s">
        <v>1957</v>
      </c>
      <c r="N590" s="1" t="s">
        <v>1958</v>
      </c>
    </row>
    <row r="591" spans="2:14">
      <c r="B591" s="8" t="s">
        <v>1959</v>
      </c>
      <c r="C591" s="9">
        <v>44498</v>
      </c>
      <c r="D591" s="11">
        <v>44497</v>
      </c>
      <c r="E591" s="9">
        <v>45781</v>
      </c>
      <c r="F591" s="13">
        <f t="shared" si="19"/>
        <v>46511</v>
      </c>
      <c r="G591" s="16" t="str">
        <f t="shared" ca="1" si="20"/>
        <v>OK</v>
      </c>
      <c r="H591" s="10" t="s">
        <v>164</v>
      </c>
      <c r="I591" s="10" t="s">
        <v>306</v>
      </c>
      <c r="J591" s="10" t="s">
        <v>48</v>
      </c>
      <c r="K591" s="10" t="s">
        <v>17</v>
      </c>
      <c r="L591" s="10">
        <v>47715</v>
      </c>
      <c r="M591" s="10" t="s">
        <v>1960</v>
      </c>
      <c r="N591" s="1" t="s">
        <v>1961</v>
      </c>
    </row>
    <row r="592" spans="2:14">
      <c r="B592" s="8" t="s">
        <v>1962</v>
      </c>
      <c r="C592" s="9">
        <v>45036</v>
      </c>
      <c r="D592" s="11">
        <v>45036</v>
      </c>
      <c r="E592" s="9">
        <v>45770</v>
      </c>
      <c r="F592" s="13">
        <f t="shared" si="19"/>
        <v>46500</v>
      </c>
      <c r="G592" s="16" t="str">
        <f t="shared" ca="1" si="20"/>
        <v>OK</v>
      </c>
      <c r="H592" s="10" t="s">
        <v>319</v>
      </c>
      <c r="J592" s="10"/>
      <c r="K592" s="10"/>
      <c r="N592" s="1" t="s">
        <v>1963</v>
      </c>
    </row>
    <row r="593" spans="2:14">
      <c r="B593" s="8" t="s">
        <v>1964</v>
      </c>
      <c r="C593" s="11">
        <v>42579</v>
      </c>
      <c r="D593" s="11">
        <v>42579</v>
      </c>
      <c r="E593" s="9">
        <v>45209</v>
      </c>
      <c r="F593" s="13">
        <f t="shared" si="19"/>
        <v>45940</v>
      </c>
      <c r="G593" s="16" t="str">
        <f t="shared" ca="1" si="20"/>
        <v>Expired</v>
      </c>
      <c r="H593" s="10" t="str">
        <f>"CDM Smith, Inc."</f>
        <v>CDM Smith, Inc.</v>
      </c>
      <c r="I593" s="10" t="s">
        <v>1965</v>
      </c>
      <c r="J593" s="10" t="s">
        <v>1966</v>
      </c>
      <c r="K593" s="10" t="s">
        <v>712</v>
      </c>
      <c r="L593" s="10">
        <v>37921</v>
      </c>
      <c r="N593" s="1" t="s">
        <v>1967</v>
      </c>
    </row>
    <row r="594" spans="2:14">
      <c r="B594" s="8" t="s">
        <v>1968</v>
      </c>
      <c r="C594" s="9">
        <v>43727</v>
      </c>
      <c r="D594" s="11">
        <v>43726</v>
      </c>
      <c r="E594" s="9">
        <v>46056</v>
      </c>
      <c r="F594" s="13">
        <f t="shared" si="19"/>
        <v>46786</v>
      </c>
      <c r="G594" s="16" t="str">
        <f t="shared" ca="1" si="20"/>
        <v>OK</v>
      </c>
      <c r="H594" s="10" t="s">
        <v>461</v>
      </c>
      <c r="I594" s="10" t="s">
        <v>481</v>
      </c>
      <c r="J594" s="10" t="s">
        <v>23</v>
      </c>
      <c r="K594" s="10" t="s">
        <v>17</v>
      </c>
      <c r="L594" s="10">
        <v>46216</v>
      </c>
      <c r="M594" s="10" t="s">
        <v>1969</v>
      </c>
      <c r="N594" s="1" t="s">
        <v>1970</v>
      </c>
    </row>
    <row r="595" spans="2:14">
      <c r="B595" s="8" t="s">
        <v>1971</v>
      </c>
      <c r="C595" s="9">
        <v>44498</v>
      </c>
      <c r="D595" s="11">
        <v>44497</v>
      </c>
      <c r="E595" s="9">
        <v>45692</v>
      </c>
      <c r="F595" s="13">
        <f t="shared" si="19"/>
        <v>46422</v>
      </c>
      <c r="G595" s="16" t="str">
        <f t="shared" ca="1" si="20"/>
        <v>OK</v>
      </c>
      <c r="H595" s="10" t="s">
        <v>34</v>
      </c>
      <c r="I595" s="10" t="s">
        <v>842</v>
      </c>
      <c r="J595" s="10" t="s">
        <v>36</v>
      </c>
      <c r="K595" s="10" t="s">
        <v>17</v>
      </c>
      <c r="L595" s="10">
        <v>46350</v>
      </c>
      <c r="M595" s="10" t="s">
        <v>1972</v>
      </c>
      <c r="N595" s="1" t="s">
        <v>1973</v>
      </c>
    </row>
    <row r="596" spans="2:14">
      <c r="B596" s="8" t="s">
        <v>1974</v>
      </c>
      <c r="C596" s="9">
        <v>43601</v>
      </c>
      <c r="D596" s="11">
        <v>43600</v>
      </c>
      <c r="E596" s="9">
        <v>45518</v>
      </c>
      <c r="F596" s="13">
        <f t="shared" si="19"/>
        <v>46248</v>
      </c>
      <c r="G596" s="16" t="str">
        <f t="shared" ca="1" si="20"/>
        <v>OK</v>
      </c>
      <c r="H596" s="10" t="s">
        <v>81</v>
      </c>
      <c r="I596" s="10" t="s">
        <v>82</v>
      </c>
      <c r="J596" s="10" t="s">
        <v>23</v>
      </c>
      <c r="K596" s="10" t="s">
        <v>17</v>
      </c>
      <c r="L596" s="10">
        <v>46240</v>
      </c>
      <c r="N596" s="1" t="s">
        <v>1975</v>
      </c>
    </row>
    <row r="597" spans="2:14">
      <c r="B597" s="8" t="s">
        <v>1976</v>
      </c>
      <c r="C597" s="9">
        <v>44035</v>
      </c>
      <c r="D597" s="11">
        <v>44034</v>
      </c>
      <c r="E597" s="9">
        <v>45415</v>
      </c>
      <c r="F597" s="13">
        <f t="shared" si="19"/>
        <v>46145</v>
      </c>
      <c r="G597" s="16" t="str">
        <f t="shared" ca="1" si="20"/>
        <v>OK</v>
      </c>
      <c r="H597" s="10" t="s">
        <v>669</v>
      </c>
      <c r="I597" s="10" t="s">
        <v>670</v>
      </c>
      <c r="J597" s="10" t="s">
        <v>23</v>
      </c>
      <c r="K597" s="10" t="s">
        <v>17</v>
      </c>
      <c r="L597" s="10">
        <v>46240</v>
      </c>
      <c r="M597" s="10" t="s">
        <v>1977</v>
      </c>
      <c r="N597" s="1" t="s">
        <v>1978</v>
      </c>
    </row>
    <row r="598" spans="2:14">
      <c r="B598" s="8" t="s">
        <v>1979</v>
      </c>
      <c r="C598" s="9">
        <v>45757</v>
      </c>
      <c r="D598" s="11">
        <v>45756</v>
      </c>
      <c r="F598" s="11">
        <f t="shared" si="19"/>
        <v>46486</v>
      </c>
      <c r="G598" s="2" t="str">
        <f t="shared" ca="1" si="20"/>
        <v>OK</v>
      </c>
      <c r="H598" s="15" t="s">
        <v>124</v>
      </c>
      <c r="N598" s="1" t="s">
        <v>1980</v>
      </c>
    </row>
    <row r="599" spans="2:14">
      <c r="B599" s="8" t="s">
        <v>1981</v>
      </c>
      <c r="C599" s="9">
        <v>45036</v>
      </c>
      <c r="D599" s="11">
        <v>45036</v>
      </c>
      <c r="F599" s="13">
        <f t="shared" si="19"/>
        <v>45767</v>
      </c>
      <c r="G599" s="16" t="str">
        <f t="shared" ca="1" si="20"/>
        <v>Expired</v>
      </c>
      <c r="H599" s="10" t="s">
        <v>21</v>
      </c>
      <c r="I599" s="10" t="s">
        <v>22</v>
      </c>
      <c r="J599" s="10" t="s">
        <v>23</v>
      </c>
      <c r="K599" s="10" t="s">
        <v>17</v>
      </c>
      <c r="L599" s="10">
        <v>46204</v>
      </c>
      <c r="N599" s="1" t="s">
        <v>1982</v>
      </c>
    </row>
    <row r="600" spans="2:14">
      <c r="B600" s="8" t="s">
        <v>1983</v>
      </c>
      <c r="C600" s="13">
        <v>44861</v>
      </c>
      <c r="D600" s="13">
        <v>44860</v>
      </c>
      <c r="E600" s="9">
        <v>45407</v>
      </c>
      <c r="F600" s="13">
        <f t="shared" si="19"/>
        <v>46137</v>
      </c>
      <c r="G600" s="16" t="str">
        <f t="shared" ca="1" si="20"/>
        <v>OK</v>
      </c>
      <c r="H600" s="10" t="s">
        <v>21</v>
      </c>
      <c r="I600" s="10" t="s">
        <v>22</v>
      </c>
      <c r="J600" s="10" t="s">
        <v>23</v>
      </c>
      <c r="K600" s="10" t="s">
        <v>17</v>
      </c>
      <c r="L600" s="10">
        <v>46204</v>
      </c>
      <c r="N600" s="1" t="s">
        <v>1984</v>
      </c>
    </row>
    <row r="601" spans="2:14">
      <c r="B601" s="8" t="s">
        <v>1985</v>
      </c>
      <c r="C601" s="9">
        <v>45757</v>
      </c>
      <c r="D601" s="11">
        <v>45756</v>
      </c>
      <c r="F601" s="11">
        <f t="shared" si="19"/>
        <v>46486</v>
      </c>
      <c r="G601" s="2" t="str">
        <f t="shared" ca="1" si="20"/>
        <v>OK</v>
      </c>
      <c r="H601" s="15" t="s">
        <v>196</v>
      </c>
      <c r="I601" s="15" t="s">
        <v>197</v>
      </c>
      <c r="J601" s="12" t="s">
        <v>23</v>
      </c>
      <c r="K601" s="12" t="s">
        <v>17</v>
      </c>
      <c r="L601" s="10">
        <v>46278</v>
      </c>
      <c r="N601" s="1" t="s">
        <v>1986</v>
      </c>
    </row>
    <row r="602" spans="2:14">
      <c r="B602" s="8" t="s">
        <v>1987</v>
      </c>
      <c r="C602" s="11">
        <v>45226</v>
      </c>
      <c r="D602" s="11">
        <v>45226</v>
      </c>
      <c r="F602" s="11">
        <f t="shared" si="19"/>
        <v>45957</v>
      </c>
      <c r="G602" s="2" t="str">
        <f t="shared" ca="1" si="20"/>
        <v>Expired</v>
      </c>
      <c r="H602" s="10" t="s">
        <v>40</v>
      </c>
      <c r="I602" s="10" t="s">
        <v>144</v>
      </c>
      <c r="J602" s="10" t="s">
        <v>42</v>
      </c>
      <c r="K602" s="10" t="s">
        <v>17</v>
      </c>
      <c r="L602" s="10">
        <v>47933</v>
      </c>
      <c r="M602" s="10" t="s">
        <v>1988</v>
      </c>
      <c r="N602" s="1" t="s">
        <v>1989</v>
      </c>
    </row>
    <row r="603" spans="2:14">
      <c r="B603" s="8" t="s">
        <v>1990</v>
      </c>
      <c r="C603" s="9">
        <v>45407</v>
      </c>
      <c r="D603" s="11">
        <v>45406</v>
      </c>
      <c r="F603" s="13">
        <f t="shared" si="19"/>
        <v>46136</v>
      </c>
      <c r="G603" s="16" t="str">
        <f t="shared" ca="1" si="20"/>
        <v>OK</v>
      </c>
      <c r="H603" s="10" t="s">
        <v>874</v>
      </c>
      <c r="I603" s="10" t="s">
        <v>1991</v>
      </c>
      <c r="J603" s="10" t="s">
        <v>397</v>
      </c>
      <c r="K603" s="10" t="s">
        <v>17</v>
      </c>
      <c r="L603" s="10">
        <v>46601</v>
      </c>
      <c r="M603" s="10" t="s">
        <v>876</v>
      </c>
      <c r="N603" s="1" t="s">
        <v>1992</v>
      </c>
    </row>
    <row r="604" spans="2:14">
      <c r="B604" s="8" t="s">
        <v>1993</v>
      </c>
      <c r="C604" s="14">
        <v>45589</v>
      </c>
      <c r="D604" s="13">
        <v>45588</v>
      </c>
      <c r="E604" s="14"/>
      <c r="F604" s="13">
        <f t="shared" si="19"/>
        <v>46318</v>
      </c>
      <c r="G604" s="16" t="str">
        <f t="shared" ca="1" si="20"/>
        <v>OK</v>
      </c>
      <c r="H604" s="10" t="s">
        <v>21</v>
      </c>
      <c r="I604" s="10" t="s">
        <v>1032</v>
      </c>
      <c r="J604" s="8" t="s">
        <v>23</v>
      </c>
      <c r="K604" s="8" t="s">
        <v>17</v>
      </c>
      <c r="L604" s="10">
        <v>46204</v>
      </c>
      <c r="M604" s="15" t="s">
        <v>1994</v>
      </c>
      <c r="N604" s="1" t="s">
        <v>1995</v>
      </c>
    </row>
    <row r="605" spans="2:14">
      <c r="B605" s="8" t="s">
        <v>1996</v>
      </c>
      <c r="C605" s="9">
        <v>42486</v>
      </c>
      <c r="D605" s="11">
        <v>41921</v>
      </c>
      <c r="E605" s="9">
        <v>45464</v>
      </c>
      <c r="F605" s="13">
        <f t="shared" ref="F605:F668" si="21">IF(B605="","",IF(E605="",DATE(YEAR(D605)+2,MONTH(D605),DAY(D605)),DATE(YEAR(E605)+2,MONTH(E605),DAY(E605))))</f>
        <v>46194</v>
      </c>
      <c r="G605" s="16" t="str">
        <f t="shared" ca="1" si="20"/>
        <v>OK</v>
      </c>
      <c r="H605" s="10" t="s">
        <v>1461</v>
      </c>
      <c r="I605" s="10" t="s">
        <v>1997</v>
      </c>
      <c r="J605" s="10" t="s">
        <v>1998</v>
      </c>
      <c r="K605" s="10" t="s">
        <v>1999</v>
      </c>
      <c r="L605" s="10">
        <v>85008</v>
      </c>
      <c r="M605" s="10" t="s">
        <v>2000</v>
      </c>
      <c r="N605" s="1" t="s">
        <v>2001</v>
      </c>
    </row>
    <row r="606" spans="2:14">
      <c r="B606" s="8" t="s">
        <v>2002</v>
      </c>
      <c r="C606" s="13">
        <v>41444</v>
      </c>
      <c r="D606" s="13">
        <v>37511</v>
      </c>
      <c r="E606" s="14">
        <v>44581</v>
      </c>
      <c r="F606" s="13">
        <f t="shared" si="21"/>
        <v>45311</v>
      </c>
      <c r="G606" s="16" t="str">
        <f t="shared" ca="1" si="20"/>
        <v>Expired</v>
      </c>
      <c r="H606" s="10" t="s">
        <v>602</v>
      </c>
      <c r="I606" s="10" t="s">
        <v>846</v>
      </c>
      <c r="J606" s="10" t="s">
        <v>23</v>
      </c>
      <c r="K606" s="10" t="s">
        <v>17</v>
      </c>
      <c r="L606" s="10">
        <v>46256</v>
      </c>
      <c r="M606" s="10" t="s">
        <v>2003</v>
      </c>
      <c r="N606" s="1" t="s">
        <v>2004</v>
      </c>
    </row>
    <row r="607" spans="2:14">
      <c r="B607" s="8" t="s">
        <v>2005</v>
      </c>
      <c r="C607" s="9">
        <v>45953</v>
      </c>
      <c r="D607" s="11">
        <v>45952</v>
      </c>
      <c r="F607" s="11">
        <f t="shared" si="21"/>
        <v>46682</v>
      </c>
      <c r="G607" s="2" t="str">
        <f t="shared" ca="1" si="20"/>
        <v>OK</v>
      </c>
      <c r="H607" s="10" t="s">
        <v>81</v>
      </c>
      <c r="N607" s="1" t="s">
        <v>2006</v>
      </c>
    </row>
    <row r="608" spans="2:14">
      <c r="B608" s="8" t="s">
        <v>2007</v>
      </c>
      <c r="C608" s="9">
        <v>43756</v>
      </c>
      <c r="D608" s="11">
        <v>41921</v>
      </c>
      <c r="E608" s="9">
        <v>45709</v>
      </c>
      <c r="F608" s="13">
        <f t="shared" si="21"/>
        <v>46439</v>
      </c>
      <c r="G608" s="16" t="str">
        <f t="shared" ca="1" si="20"/>
        <v>OK</v>
      </c>
      <c r="H608" s="10" t="s">
        <v>2008</v>
      </c>
      <c r="I608" s="10" t="s">
        <v>2009</v>
      </c>
      <c r="J608" s="10" t="s">
        <v>23</v>
      </c>
      <c r="K608" s="10" t="s">
        <v>17</v>
      </c>
      <c r="L608" s="10">
        <v>46237</v>
      </c>
      <c r="M608" s="10" t="s">
        <v>2010</v>
      </c>
      <c r="N608" s="1" t="s">
        <v>2011</v>
      </c>
    </row>
    <row r="609" spans="2:14">
      <c r="B609" s="8" t="s">
        <v>2012</v>
      </c>
      <c r="C609" s="9">
        <v>44721</v>
      </c>
      <c r="D609" s="11">
        <v>44720</v>
      </c>
      <c r="F609" s="13">
        <f t="shared" si="21"/>
        <v>45451</v>
      </c>
      <c r="G609" s="16" t="str">
        <f t="shared" ca="1" si="20"/>
        <v>Expired</v>
      </c>
      <c r="H609" s="10" t="s">
        <v>683</v>
      </c>
      <c r="I609" s="10" t="s">
        <v>684</v>
      </c>
      <c r="J609" s="10" t="str">
        <f>"Zionsville"</f>
        <v>Zionsville</v>
      </c>
      <c r="K609" s="10" t="str">
        <f>"IN"</f>
        <v>IN</v>
      </c>
      <c r="L609" s="10" t="str">
        <f>"46077"</f>
        <v>46077</v>
      </c>
      <c r="N609" s="1" t="s">
        <v>2013</v>
      </c>
    </row>
    <row r="610" spans="2:14">
      <c r="B610" s="8" t="s">
        <v>2014</v>
      </c>
      <c r="C610" s="9">
        <v>44498</v>
      </c>
      <c r="D610" s="13">
        <v>42485</v>
      </c>
      <c r="E610" s="9">
        <v>45783</v>
      </c>
      <c r="F610" s="13">
        <f t="shared" si="21"/>
        <v>46513</v>
      </c>
      <c r="G610" s="16" t="str">
        <f t="shared" ca="1" si="20"/>
        <v>OK</v>
      </c>
      <c r="H610" s="10" t="s">
        <v>683</v>
      </c>
      <c r="I610" s="10" t="s">
        <v>684</v>
      </c>
      <c r="J610" s="10" t="str">
        <f>"Zionsville"</f>
        <v>Zionsville</v>
      </c>
      <c r="K610" s="10" t="str">
        <f>"IN"</f>
        <v>IN</v>
      </c>
      <c r="L610" s="10" t="str">
        <f>"46077"</f>
        <v>46077</v>
      </c>
      <c r="M610" s="10" t="s">
        <v>2015</v>
      </c>
      <c r="N610" s="1" t="s">
        <v>2016</v>
      </c>
    </row>
    <row r="611" spans="2:14">
      <c r="B611" s="8" t="s">
        <v>2017</v>
      </c>
      <c r="C611" s="14">
        <v>44498</v>
      </c>
      <c r="D611" s="13">
        <v>38576</v>
      </c>
      <c r="E611" s="14">
        <v>45455</v>
      </c>
      <c r="F611" s="13">
        <f t="shared" si="21"/>
        <v>46185</v>
      </c>
      <c r="G611" s="16" t="str">
        <f t="shared" ca="1" si="20"/>
        <v>OK</v>
      </c>
      <c r="H611" s="10" t="s">
        <v>683</v>
      </c>
      <c r="I611" s="10" t="s">
        <v>684</v>
      </c>
      <c r="J611" s="10" t="str">
        <f>"Zionsville"</f>
        <v>Zionsville</v>
      </c>
      <c r="K611" s="10" t="str">
        <f>"IN"</f>
        <v>IN</v>
      </c>
      <c r="L611" s="10" t="str">
        <f>"46077"</f>
        <v>46077</v>
      </c>
      <c r="M611" s="10" t="s">
        <v>2018</v>
      </c>
      <c r="N611" s="1" t="s">
        <v>2019</v>
      </c>
    </row>
    <row r="612" spans="2:14">
      <c r="B612" s="8" t="s">
        <v>2020</v>
      </c>
      <c r="C612" s="14">
        <v>43236</v>
      </c>
      <c r="D612" s="13">
        <v>43235</v>
      </c>
      <c r="E612" s="14">
        <v>45964</v>
      </c>
      <c r="F612" s="13">
        <f t="shared" si="21"/>
        <v>46694</v>
      </c>
      <c r="G612" s="16" t="str">
        <f t="shared" ca="1" si="20"/>
        <v>OK</v>
      </c>
      <c r="H612" s="10" t="s">
        <v>176</v>
      </c>
      <c r="I612" s="10" t="s">
        <v>177</v>
      </c>
      <c r="J612" s="10" t="s">
        <v>23</v>
      </c>
      <c r="K612" s="10" t="s">
        <v>17</v>
      </c>
      <c r="L612" s="10">
        <v>46268</v>
      </c>
      <c r="M612" s="10" t="s">
        <v>2021</v>
      </c>
      <c r="N612" s="1" t="s">
        <v>2022</v>
      </c>
    </row>
    <row r="613" spans="2:14">
      <c r="B613" s="8" t="s">
        <v>2023</v>
      </c>
      <c r="C613" s="13">
        <v>41141</v>
      </c>
      <c r="D613" s="13">
        <v>40255</v>
      </c>
      <c r="E613" s="9">
        <v>45428</v>
      </c>
      <c r="F613" s="13">
        <f t="shared" si="21"/>
        <v>46158</v>
      </c>
      <c r="G613" s="16" t="str">
        <f t="shared" ca="1" si="20"/>
        <v>OK</v>
      </c>
      <c r="H613" s="10" t="str">
        <f>"Lochmueller Group"</f>
        <v>Lochmueller Group</v>
      </c>
      <c r="I613" s="10" t="s">
        <v>2024</v>
      </c>
      <c r="J613" s="10" t="s">
        <v>2025</v>
      </c>
      <c r="K613" s="10" t="str">
        <f>"IN"</f>
        <v>IN</v>
      </c>
      <c r="L613" s="10">
        <v>46714</v>
      </c>
      <c r="M613" s="10" t="s">
        <v>2026</v>
      </c>
      <c r="N613" s="1" t="s">
        <v>2027</v>
      </c>
    </row>
    <row r="614" spans="2:14">
      <c r="B614" s="8" t="s">
        <v>2028</v>
      </c>
      <c r="C614" s="13">
        <v>44861</v>
      </c>
      <c r="D614" s="13">
        <v>44860</v>
      </c>
      <c r="F614" s="13">
        <f t="shared" si="21"/>
        <v>45591</v>
      </c>
      <c r="G614" s="16" t="str">
        <f t="shared" ca="1" si="20"/>
        <v>Expired</v>
      </c>
      <c r="H614" s="10" t="s">
        <v>2029</v>
      </c>
      <c r="I614" s="10" t="s">
        <v>1306</v>
      </c>
      <c r="J614" s="10" t="s">
        <v>23</v>
      </c>
      <c r="K614" s="10" t="s">
        <v>17</v>
      </c>
      <c r="L614" s="10">
        <v>46220</v>
      </c>
      <c r="N614" s="1" t="s">
        <v>2030</v>
      </c>
    </row>
    <row r="615" spans="2:14">
      <c r="B615" s="8" t="s">
        <v>2031</v>
      </c>
      <c r="C615" s="9">
        <v>42668</v>
      </c>
      <c r="D615" s="11">
        <v>42667</v>
      </c>
      <c r="E615" s="9">
        <v>45450</v>
      </c>
      <c r="F615" s="13">
        <f t="shared" si="21"/>
        <v>46180</v>
      </c>
      <c r="G615" s="16" t="str">
        <f t="shared" ca="1" si="20"/>
        <v>OK</v>
      </c>
      <c r="H615" s="10" t="s">
        <v>34</v>
      </c>
      <c r="I615" s="10" t="s">
        <v>842</v>
      </c>
      <c r="J615" s="10" t="s">
        <v>36</v>
      </c>
      <c r="K615" s="10" t="s">
        <v>17</v>
      </c>
      <c r="L615" s="10">
        <v>46250</v>
      </c>
      <c r="M615" s="10" t="s">
        <v>2032</v>
      </c>
      <c r="N615" s="1" t="s">
        <v>2033</v>
      </c>
    </row>
    <row r="616" spans="2:14">
      <c r="B616" s="8" t="s">
        <v>2034</v>
      </c>
      <c r="C616" s="9">
        <v>45757</v>
      </c>
      <c r="D616" s="11">
        <v>45756</v>
      </c>
      <c r="F616" s="11">
        <f t="shared" si="21"/>
        <v>46486</v>
      </c>
      <c r="G616" s="2" t="str">
        <f t="shared" ca="1" si="20"/>
        <v>OK</v>
      </c>
      <c r="H616" s="10" t="s">
        <v>319</v>
      </c>
      <c r="J616" s="8" t="s">
        <v>23</v>
      </c>
      <c r="K616" s="8" t="s">
        <v>17</v>
      </c>
      <c r="N616" s="1" t="s">
        <v>2035</v>
      </c>
    </row>
    <row r="617" spans="2:14">
      <c r="B617" s="8" t="s">
        <v>2036</v>
      </c>
      <c r="C617" s="9">
        <v>45757</v>
      </c>
      <c r="D617" s="11">
        <v>45756</v>
      </c>
      <c r="F617" s="11">
        <f t="shared" si="21"/>
        <v>46486</v>
      </c>
      <c r="G617" s="2" t="str">
        <f t="shared" ca="1" si="20"/>
        <v>OK</v>
      </c>
      <c r="H617" s="10" t="s">
        <v>319</v>
      </c>
      <c r="J617" s="8" t="s">
        <v>23</v>
      </c>
      <c r="K617" s="8" t="s">
        <v>17</v>
      </c>
      <c r="N617" s="1" t="s">
        <v>2037</v>
      </c>
    </row>
    <row r="618" spans="2:14">
      <c r="B618" s="8" t="s">
        <v>2038</v>
      </c>
      <c r="C618" s="9">
        <v>44721</v>
      </c>
      <c r="D618" s="11">
        <v>44720</v>
      </c>
      <c r="E618" s="9">
        <v>45414</v>
      </c>
      <c r="F618" s="13">
        <f t="shared" si="21"/>
        <v>46144</v>
      </c>
      <c r="G618" s="16" t="str">
        <f t="shared" ca="1" si="20"/>
        <v>OK</v>
      </c>
      <c r="H618" s="10" t="s">
        <v>148</v>
      </c>
      <c r="I618" s="10" t="s">
        <v>149</v>
      </c>
      <c r="J618" s="10" t="s">
        <v>16</v>
      </c>
      <c r="K618" s="10" t="s">
        <v>17</v>
      </c>
      <c r="L618" s="10">
        <v>46140</v>
      </c>
      <c r="N618" s="1" t="s">
        <v>2039</v>
      </c>
    </row>
    <row r="619" spans="2:14">
      <c r="B619" s="8" t="s">
        <v>2040</v>
      </c>
      <c r="C619" s="9">
        <v>43601</v>
      </c>
      <c r="D619" s="11">
        <v>43600</v>
      </c>
      <c r="E619" s="13">
        <v>45777</v>
      </c>
      <c r="F619" s="13">
        <f t="shared" si="21"/>
        <v>46507</v>
      </c>
      <c r="G619" s="16" t="str">
        <f t="shared" ca="1" si="20"/>
        <v>OK</v>
      </c>
      <c r="H619" s="10" t="s">
        <v>866</v>
      </c>
      <c r="I619" s="10" t="s">
        <v>2041</v>
      </c>
      <c r="J619" s="10" t="s">
        <v>2042</v>
      </c>
      <c r="K619" s="10" t="s">
        <v>70</v>
      </c>
      <c r="L619" s="10">
        <v>44114</v>
      </c>
      <c r="M619" s="10" t="s">
        <v>2043</v>
      </c>
      <c r="N619" s="1" t="s">
        <v>2044</v>
      </c>
    </row>
    <row r="620" spans="2:14">
      <c r="B620" s="8" t="s">
        <v>2045</v>
      </c>
      <c r="C620" s="9">
        <v>44035</v>
      </c>
      <c r="D620" s="11">
        <v>44034</v>
      </c>
      <c r="E620" s="9">
        <v>46056</v>
      </c>
      <c r="F620" s="13">
        <f t="shared" si="21"/>
        <v>46786</v>
      </c>
      <c r="G620" s="16" t="str">
        <f t="shared" ca="1" si="20"/>
        <v>OK</v>
      </c>
      <c r="H620" s="10" t="s">
        <v>196</v>
      </c>
      <c r="I620" s="10" t="s">
        <v>197</v>
      </c>
      <c r="J620" s="10" t="s">
        <v>23</v>
      </c>
      <c r="K620" s="10" t="s">
        <v>17</v>
      </c>
      <c r="L620" s="10">
        <v>46278</v>
      </c>
      <c r="M620" s="10" t="s">
        <v>2046</v>
      </c>
      <c r="N620" s="1" t="s">
        <v>2047</v>
      </c>
    </row>
    <row r="621" spans="2:14">
      <c r="B621" s="8" t="s">
        <v>2048</v>
      </c>
      <c r="C621" s="9">
        <v>45953</v>
      </c>
      <c r="D621" s="11">
        <v>45952</v>
      </c>
      <c r="F621" s="11">
        <f t="shared" si="21"/>
        <v>46682</v>
      </c>
      <c r="G621" s="2" t="str">
        <f t="shared" ca="1" si="20"/>
        <v>OK</v>
      </c>
      <c r="H621" s="10" t="s">
        <v>132</v>
      </c>
      <c r="I621" s="10" t="s">
        <v>133</v>
      </c>
      <c r="J621" s="8" t="s">
        <v>134</v>
      </c>
      <c r="K621" s="8" t="s">
        <v>17</v>
      </c>
      <c r="L621" s="10">
        <v>47274</v>
      </c>
      <c r="M621" s="10" t="s">
        <v>2049</v>
      </c>
      <c r="N621" s="1" t="s">
        <v>2050</v>
      </c>
    </row>
    <row r="622" spans="2:14">
      <c r="B622" s="8" t="s">
        <v>2051</v>
      </c>
      <c r="C622" s="9">
        <v>45407</v>
      </c>
      <c r="D622" s="11">
        <v>45407</v>
      </c>
      <c r="E622" s="9">
        <v>45427</v>
      </c>
      <c r="F622" s="13">
        <f t="shared" si="21"/>
        <v>46157</v>
      </c>
      <c r="G622" s="16" t="str">
        <f t="shared" ca="1" si="20"/>
        <v>OK</v>
      </c>
      <c r="H622" s="10" t="s">
        <v>319</v>
      </c>
      <c r="I622" s="10" t="s">
        <v>320</v>
      </c>
      <c r="J622" s="10" t="s">
        <v>23</v>
      </c>
      <c r="K622" s="10" t="s">
        <v>17</v>
      </c>
      <c r="L622" s="10">
        <v>46250</v>
      </c>
      <c r="N622" s="1" t="s">
        <v>2052</v>
      </c>
    </row>
    <row r="623" spans="2:14">
      <c r="B623" s="8" t="s">
        <v>2053</v>
      </c>
      <c r="C623" s="13">
        <v>41320</v>
      </c>
      <c r="D623" s="13">
        <v>41011</v>
      </c>
      <c r="E623" s="13">
        <v>44733</v>
      </c>
      <c r="F623" s="13">
        <f t="shared" si="21"/>
        <v>45464</v>
      </c>
      <c r="G623" s="16" t="str">
        <f t="shared" ca="1" si="20"/>
        <v>Expired</v>
      </c>
      <c r="H623" s="10" t="s">
        <v>814</v>
      </c>
      <c r="I623" s="10" t="str">
        <f>"853 W 80th Place"</f>
        <v>853 W 80th Place</v>
      </c>
      <c r="J623" s="10" t="str">
        <f>"Merrillville"</f>
        <v>Merrillville</v>
      </c>
      <c r="K623" s="10" t="str">
        <f>"IN"</f>
        <v>IN</v>
      </c>
      <c r="L623" s="10" t="str">
        <f>"46410"</f>
        <v>46410</v>
      </c>
      <c r="M623" s="10" t="s">
        <v>2054</v>
      </c>
      <c r="N623" s="1" t="s">
        <v>2055</v>
      </c>
    </row>
    <row r="624" spans="2:14">
      <c r="B624" s="8" t="s">
        <v>2056</v>
      </c>
      <c r="C624" s="13">
        <v>41444</v>
      </c>
      <c r="D624" s="13">
        <v>38085</v>
      </c>
      <c r="E624" s="13">
        <v>45425</v>
      </c>
      <c r="F624" s="13">
        <f t="shared" si="21"/>
        <v>46155</v>
      </c>
      <c r="G624" s="16" t="str">
        <f t="shared" ca="1" si="20"/>
        <v>OK</v>
      </c>
      <c r="H624" s="10" t="s">
        <v>164</v>
      </c>
      <c r="I624" s="10" t="s">
        <v>184</v>
      </c>
      <c r="J624" s="10" t="s">
        <v>23</v>
      </c>
      <c r="K624" s="10" t="s">
        <v>17</v>
      </c>
      <c r="L624" s="10">
        <v>46268</v>
      </c>
      <c r="N624" s="1" t="s">
        <v>2057</v>
      </c>
    </row>
    <row r="625" spans="2:14">
      <c r="B625" s="8" t="s">
        <v>2058</v>
      </c>
      <c r="C625" s="9">
        <v>45226</v>
      </c>
      <c r="D625" s="11">
        <v>42579</v>
      </c>
      <c r="E625" s="9">
        <v>45213</v>
      </c>
      <c r="F625" s="13">
        <f t="shared" si="21"/>
        <v>45944</v>
      </c>
      <c r="G625" s="16" t="str">
        <f t="shared" ref="G625:G651" ca="1" si="22">IF(B625="","",IF(F625&lt;TODAY(),"Expired","OK"))</f>
        <v>Expired</v>
      </c>
      <c r="H625" s="10" t="s">
        <v>34</v>
      </c>
      <c r="I625" s="10" t="s">
        <v>842</v>
      </c>
      <c r="J625" s="10" t="s">
        <v>36</v>
      </c>
      <c r="K625" s="10" t="s">
        <v>17</v>
      </c>
      <c r="L625" s="10">
        <v>46350</v>
      </c>
      <c r="M625" s="10" t="s">
        <v>2059</v>
      </c>
      <c r="N625" s="1" t="s">
        <v>2060</v>
      </c>
    </row>
    <row r="626" spans="2:14">
      <c r="B626" s="8" t="s">
        <v>2061</v>
      </c>
      <c r="C626" s="9">
        <v>45036</v>
      </c>
      <c r="D626" s="11">
        <v>45036</v>
      </c>
      <c r="E626" s="9">
        <v>45775</v>
      </c>
      <c r="F626" s="13">
        <f t="shared" si="21"/>
        <v>46505</v>
      </c>
      <c r="G626" s="16" t="str">
        <f t="shared" ca="1" si="22"/>
        <v>OK</v>
      </c>
      <c r="H626" s="10" t="s">
        <v>461</v>
      </c>
      <c r="I626" s="10" t="s">
        <v>481</v>
      </c>
      <c r="J626" s="10" t="s">
        <v>23</v>
      </c>
      <c r="K626" s="10" t="s">
        <v>17</v>
      </c>
      <c r="L626" s="10">
        <v>46216</v>
      </c>
      <c r="N626" s="1" t="s">
        <v>2062</v>
      </c>
    </row>
    <row r="627" spans="2:14">
      <c r="B627" s="8" t="s">
        <v>2063</v>
      </c>
      <c r="C627" s="11">
        <v>44497</v>
      </c>
      <c r="D627" s="11">
        <v>44497</v>
      </c>
      <c r="E627" s="9">
        <v>45233</v>
      </c>
      <c r="F627" s="13">
        <f t="shared" si="21"/>
        <v>45964</v>
      </c>
      <c r="G627" s="16" t="str">
        <f t="shared" ca="1" si="22"/>
        <v>Expired</v>
      </c>
      <c r="H627" s="10" t="s">
        <v>148</v>
      </c>
      <c r="I627" s="10" t="s">
        <v>149</v>
      </c>
      <c r="J627" s="10" t="s">
        <v>16</v>
      </c>
      <c r="K627" s="10" t="s">
        <v>17</v>
      </c>
      <c r="L627" s="10">
        <v>46140</v>
      </c>
      <c r="M627" s="10" t="s">
        <v>2064</v>
      </c>
      <c r="N627" s="1" t="s">
        <v>2065</v>
      </c>
    </row>
    <row r="628" spans="2:14">
      <c r="B628" s="8" t="s">
        <v>2066</v>
      </c>
      <c r="C628" s="9">
        <v>45757</v>
      </c>
      <c r="D628" s="11">
        <v>45756</v>
      </c>
      <c r="F628" s="11">
        <f t="shared" si="21"/>
        <v>46486</v>
      </c>
      <c r="G628" s="2" t="str">
        <f t="shared" ca="1" si="22"/>
        <v>OK</v>
      </c>
      <c r="H628" s="10" t="s">
        <v>148</v>
      </c>
      <c r="M628" s="10" t="s">
        <v>2067</v>
      </c>
      <c r="N628" s="1" t="s">
        <v>2068</v>
      </c>
    </row>
    <row r="629" spans="2:14">
      <c r="B629" s="8" t="s">
        <v>2069</v>
      </c>
      <c r="C629" s="9">
        <v>42486</v>
      </c>
      <c r="D629" s="11">
        <v>42485</v>
      </c>
      <c r="E629" s="9">
        <v>45355</v>
      </c>
      <c r="F629" s="13">
        <f t="shared" si="21"/>
        <v>46085</v>
      </c>
      <c r="G629" s="16" t="str">
        <f t="shared" ca="1" si="22"/>
        <v>Expired</v>
      </c>
      <c r="H629" s="10" t="s">
        <v>447</v>
      </c>
      <c r="I629" s="10" t="s">
        <v>2070</v>
      </c>
      <c r="J629" s="10" t="s">
        <v>23</v>
      </c>
      <c r="K629" s="10" t="s">
        <v>17</v>
      </c>
      <c r="L629" s="10">
        <v>46240</v>
      </c>
      <c r="M629" s="10" t="s">
        <v>2071</v>
      </c>
      <c r="N629" s="1" t="s">
        <v>2072</v>
      </c>
    </row>
    <row r="630" spans="2:14">
      <c r="B630" s="8" t="s">
        <v>2073</v>
      </c>
      <c r="C630" s="13">
        <v>41444</v>
      </c>
      <c r="D630" s="13">
        <v>39919</v>
      </c>
      <c r="E630" s="9">
        <v>45775</v>
      </c>
      <c r="F630" s="13">
        <f t="shared" si="21"/>
        <v>46505</v>
      </c>
      <c r="G630" s="16" t="str">
        <f t="shared" ca="1" si="22"/>
        <v>OK</v>
      </c>
      <c r="H630" s="10" t="s">
        <v>132</v>
      </c>
      <c r="I630" s="10" t="s">
        <v>133</v>
      </c>
      <c r="J630" s="10" t="s">
        <v>134</v>
      </c>
      <c r="K630" s="10" t="s">
        <v>17</v>
      </c>
      <c r="L630" s="10">
        <v>47274</v>
      </c>
      <c r="M630" s="10" t="s">
        <v>2074</v>
      </c>
      <c r="N630" s="1" t="s">
        <v>2075</v>
      </c>
    </row>
    <row r="631" spans="2:14">
      <c r="B631" s="8" t="s">
        <v>2076</v>
      </c>
      <c r="C631" s="9">
        <v>43236</v>
      </c>
      <c r="D631" s="11">
        <v>43235</v>
      </c>
      <c r="E631" s="9">
        <v>45069</v>
      </c>
      <c r="F631" s="13">
        <f t="shared" si="21"/>
        <v>45800</v>
      </c>
      <c r="G631" s="16" t="str">
        <f t="shared" ca="1" si="22"/>
        <v>Expired</v>
      </c>
      <c r="H631" s="10" t="s">
        <v>27</v>
      </c>
      <c r="I631" s="10" t="s">
        <v>2077</v>
      </c>
      <c r="J631" s="10" t="s">
        <v>23</v>
      </c>
      <c r="K631" s="10" t="s">
        <v>17</v>
      </c>
      <c r="L631" s="10">
        <v>46240</v>
      </c>
      <c r="M631" s="10" t="s">
        <v>2078</v>
      </c>
      <c r="N631" s="1" t="s">
        <v>2079</v>
      </c>
    </row>
    <row r="632" spans="2:14">
      <c r="B632" s="8" t="s">
        <v>2080</v>
      </c>
      <c r="C632" s="9">
        <v>44861</v>
      </c>
      <c r="D632" s="11">
        <v>44860</v>
      </c>
      <c r="E632" s="9">
        <v>45769</v>
      </c>
      <c r="F632" s="13">
        <f t="shared" si="21"/>
        <v>46499</v>
      </c>
      <c r="G632" s="16" t="str">
        <f t="shared" ca="1" si="22"/>
        <v>OK</v>
      </c>
      <c r="H632" s="10" t="s">
        <v>2081</v>
      </c>
      <c r="I632" s="10" t="s">
        <v>2082</v>
      </c>
      <c r="J632" s="10" t="s">
        <v>368</v>
      </c>
      <c r="K632" s="10" t="s">
        <v>92</v>
      </c>
      <c r="L632" s="10">
        <v>42001</v>
      </c>
      <c r="N632" s="1" t="s">
        <v>2083</v>
      </c>
    </row>
    <row r="633" spans="2:14">
      <c r="B633" s="8" t="s">
        <v>2084</v>
      </c>
      <c r="C633" s="14">
        <v>43601</v>
      </c>
      <c r="D633" s="13">
        <v>43600</v>
      </c>
      <c r="E633" s="9">
        <v>45986</v>
      </c>
      <c r="F633" s="13">
        <f t="shared" si="21"/>
        <v>46716</v>
      </c>
      <c r="G633" s="16" t="str">
        <f t="shared" ca="1" si="22"/>
        <v>OK</v>
      </c>
      <c r="H633" s="10" t="s">
        <v>86</v>
      </c>
      <c r="I633" s="10" t="s">
        <v>1663</v>
      </c>
      <c r="J633" s="10" t="s">
        <v>23</v>
      </c>
      <c r="K633" s="10" t="s">
        <v>17</v>
      </c>
      <c r="L633" s="10">
        <v>46250</v>
      </c>
      <c r="N633" s="1" t="s">
        <v>2085</v>
      </c>
    </row>
    <row r="634" spans="2:14">
      <c r="B634" s="8" t="s">
        <v>2086</v>
      </c>
      <c r="C634" s="13">
        <v>42580</v>
      </c>
      <c r="D634" s="13">
        <v>41011</v>
      </c>
      <c r="E634" s="9">
        <v>45768</v>
      </c>
      <c r="F634" s="13">
        <f t="shared" si="21"/>
        <v>46498</v>
      </c>
      <c r="G634" s="16" t="str">
        <f t="shared" ca="1" si="22"/>
        <v>OK</v>
      </c>
      <c r="H634" s="10" t="s">
        <v>164</v>
      </c>
      <c r="I634" s="10" t="s">
        <v>184</v>
      </c>
      <c r="J634" s="10" t="s">
        <v>23</v>
      </c>
      <c r="K634" s="10" t="s">
        <v>17</v>
      </c>
      <c r="L634" s="10">
        <v>46268</v>
      </c>
      <c r="N634" s="1" t="s">
        <v>2087</v>
      </c>
    </row>
    <row r="635" spans="2:14">
      <c r="B635" s="8" t="s">
        <v>2088</v>
      </c>
      <c r="C635" s="9">
        <v>44133</v>
      </c>
      <c r="D635" s="11">
        <v>44132</v>
      </c>
      <c r="E635" s="9">
        <v>45589</v>
      </c>
      <c r="F635" s="13">
        <f t="shared" si="21"/>
        <v>46319</v>
      </c>
      <c r="G635" s="16" t="str">
        <f t="shared" ca="1" si="22"/>
        <v>OK</v>
      </c>
      <c r="H635" s="10" t="s">
        <v>669</v>
      </c>
      <c r="I635" s="10" t="s">
        <v>670</v>
      </c>
      <c r="J635" s="10" t="s">
        <v>23</v>
      </c>
      <c r="K635" s="10" t="s">
        <v>17</v>
      </c>
      <c r="L635" s="10">
        <v>46240</v>
      </c>
      <c r="M635" s="10" t="s">
        <v>671</v>
      </c>
      <c r="N635" s="1" t="s">
        <v>2089</v>
      </c>
    </row>
    <row r="636" spans="2:14">
      <c r="B636" s="8" t="s">
        <v>2090</v>
      </c>
      <c r="C636" s="14">
        <v>44861</v>
      </c>
      <c r="D636" s="11">
        <v>44132</v>
      </c>
      <c r="E636" s="9">
        <v>45429</v>
      </c>
      <c r="F636" s="13">
        <f t="shared" si="21"/>
        <v>46159</v>
      </c>
      <c r="G636" s="16" t="str">
        <f t="shared" ca="1" si="22"/>
        <v>OK</v>
      </c>
      <c r="H636" s="10" t="s">
        <v>95</v>
      </c>
      <c r="I636" s="10" t="s">
        <v>96</v>
      </c>
      <c r="J636" s="10" t="s">
        <v>97</v>
      </c>
      <c r="K636" s="10" t="s">
        <v>17</v>
      </c>
      <c r="L636" s="10">
        <v>46808</v>
      </c>
      <c r="N636" s="1" t="s">
        <v>2091</v>
      </c>
    </row>
    <row r="637" spans="2:14">
      <c r="B637" s="8" t="s">
        <v>2092</v>
      </c>
      <c r="C637" s="9">
        <v>42916</v>
      </c>
      <c r="D637" s="11">
        <v>42915</v>
      </c>
      <c r="E637" s="9">
        <v>44761</v>
      </c>
      <c r="F637" s="13">
        <f t="shared" si="21"/>
        <v>45492</v>
      </c>
      <c r="G637" s="16" t="str">
        <f t="shared" ca="1" si="22"/>
        <v>Expired</v>
      </c>
      <c r="H637" s="10" t="s">
        <v>124</v>
      </c>
      <c r="I637" s="10" t="s">
        <v>719</v>
      </c>
      <c r="J637" s="10" t="s">
        <v>23</v>
      </c>
      <c r="K637" s="10" t="s">
        <v>17</v>
      </c>
      <c r="L637" s="10">
        <v>46203</v>
      </c>
      <c r="M637" s="10" t="s">
        <v>720</v>
      </c>
      <c r="N637" s="1" t="s">
        <v>2093</v>
      </c>
    </row>
    <row r="638" spans="2:14">
      <c r="B638" s="8" t="s">
        <v>2094</v>
      </c>
      <c r="C638" s="14">
        <v>44861</v>
      </c>
      <c r="D638" s="13">
        <v>44861</v>
      </c>
      <c r="E638" s="14">
        <v>45785</v>
      </c>
      <c r="F638" s="13">
        <f t="shared" si="21"/>
        <v>46515</v>
      </c>
      <c r="G638" s="16" t="str">
        <f t="shared" ca="1" si="22"/>
        <v>OK</v>
      </c>
      <c r="H638" s="10" t="s">
        <v>21</v>
      </c>
      <c r="I638" s="10" t="s">
        <v>1032</v>
      </c>
      <c r="J638" s="10" t="s">
        <v>23</v>
      </c>
      <c r="K638" s="10" t="s">
        <v>17</v>
      </c>
      <c r="L638" s="10">
        <v>46204</v>
      </c>
      <c r="M638" s="10" t="s">
        <v>2095</v>
      </c>
      <c r="N638" s="1" t="s">
        <v>2096</v>
      </c>
    </row>
    <row r="639" spans="2:14">
      <c r="B639" s="8" t="s">
        <v>2097</v>
      </c>
      <c r="C639" s="9">
        <v>44721</v>
      </c>
      <c r="D639" s="11">
        <v>44720</v>
      </c>
      <c r="E639" s="9">
        <v>45439</v>
      </c>
      <c r="F639" s="13">
        <f t="shared" si="21"/>
        <v>46169</v>
      </c>
      <c r="G639" s="16" t="str">
        <f t="shared" ca="1" si="22"/>
        <v>OK</v>
      </c>
      <c r="H639" s="10" t="s">
        <v>67</v>
      </c>
      <c r="I639" s="10" t="s">
        <v>2098</v>
      </c>
      <c r="J639" s="10" t="s">
        <v>2099</v>
      </c>
      <c r="K639" s="10" t="s">
        <v>17</v>
      </c>
      <c r="L639" s="10">
        <v>46574</v>
      </c>
      <c r="M639" s="10" t="s">
        <v>2100</v>
      </c>
      <c r="N639" s="1" t="s">
        <v>2101</v>
      </c>
    </row>
    <row r="640" spans="2:14">
      <c r="B640" s="8" t="s">
        <v>2102</v>
      </c>
      <c r="C640" s="13">
        <v>41141</v>
      </c>
      <c r="D640" s="13">
        <v>38576</v>
      </c>
      <c r="E640" s="13">
        <v>45772</v>
      </c>
      <c r="F640" s="13">
        <f t="shared" si="21"/>
        <v>46502</v>
      </c>
      <c r="G640" s="16" t="str">
        <f t="shared" ca="1" si="22"/>
        <v>OK</v>
      </c>
      <c r="H640" s="10" t="s">
        <v>2103</v>
      </c>
      <c r="I640" s="10" t="s">
        <v>2104</v>
      </c>
      <c r="J640" s="10" t="s">
        <v>574</v>
      </c>
      <c r="K640" s="10" t="s">
        <v>17</v>
      </c>
      <c r="L640" s="10">
        <v>47265</v>
      </c>
      <c r="M640" s="10" t="s">
        <v>575</v>
      </c>
      <c r="N640" s="1" t="s">
        <v>2105</v>
      </c>
    </row>
    <row r="641" spans="2:14">
      <c r="B641" s="8" t="s">
        <v>2106</v>
      </c>
      <c r="C641" s="13">
        <v>41141</v>
      </c>
      <c r="D641" s="13">
        <v>40402</v>
      </c>
      <c r="E641" s="9">
        <v>45916</v>
      </c>
      <c r="F641" s="13">
        <f t="shared" si="21"/>
        <v>46646</v>
      </c>
      <c r="G641" s="16" t="str">
        <f t="shared" ca="1" si="22"/>
        <v>OK</v>
      </c>
      <c r="H641" s="10" t="s">
        <v>647</v>
      </c>
      <c r="I641" s="10" t="s">
        <v>648</v>
      </c>
      <c r="J641" s="10" t="s">
        <v>649</v>
      </c>
      <c r="K641" s="10" t="s">
        <v>17</v>
      </c>
      <c r="L641" s="10">
        <v>47591</v>
      </c>
      <c r="M641" s="10" t="s">
        <v>2107</v>
      </c>
      <c r="N641" s="1" t="s">
        <v>2108</v>
      </c>
    </row>
    <row r="642" spans="2:14">
      <c r="B642" s="8" t="s">
        <v>2109</v>
      </c>
      <c r="C642" s="13">
        <v>41002</v>
      </c>
      <c r="D642" s="13">
        <v>38751</v>
      </c>
      <c r="E642" s="14">
        <v>44369</v>
      </c>
      <c r="F642" s="13">
        <f t="shared" si="21"/>
        <v>45099</v>
      </c>
      <c r="G642" s="16" t="str">
        <f t="shared" ca="1" si="22"/>
        <v>Expired</v>
      </c>
      <c r="H642" s="10" t="s">
        <v>501</v>
      </c>
      <c r="I642" s="10" t="s">
        <v>502</v>
      </c>
      <c r="J642" s="10" t="s">
        <v>23</v>
      </c>
      <c r="K642" s="10" t="s">
        <v>17</v>
      </c>
      <c r="L642" s="10">
        <v>46204</v>
      </c>
      <c r="M642" s="10" t="s">
        <v>2110</v>
      </c>
      <c r="N642" s="1" t="s">
        <v>2111</v>
      </c>
    </row>
    <row r="643" spans="2:14">
      <c r="B643" s="8" t="s">
        <v>2112</v>
      </c>
      <c r="C643" s="9">
        <v>45407</v>
      </c>
      <c r="D643" s="11">
        <v>45226</v>
      </c>
      <c r="F643" s="11">
        <f t="shared" si="21"/>
        <v>45957</v>
      </c>
      <c r="G643" s="2" t="str">
        <f t="shared" ca="1" si="22"/>
        <v>Expired</v>
      </c>
      <c r="H643" s="10" t="s">
        <v>95</v>
      </c>
      <c r="I643" s="10" t="s">
        <v>96</v>
      </c>
      <c r="J643" s="10" t="s">
        <v>97</v>
      </c>
      <c r="K643" s="10" t="s">
        <v>17</v>
      </c>
      <c r="L643" s="10">
        <v>46808</v>
      </c>
      <c r="M643" s="10" t="s">
        <v>2113</v>
      </c>
      <c r="N643" s="1" t="s">
        <v>2114</v>
      </c>
    </row>
    <row r="644" spans="2:14">
      <c r="B644" s="8" t="s">
        <v>2115</v>
      </c>
      <c r="C644" s="13">
        <v>44132</v>
      </c>
      <c r="D644" s="13">
        <v>44132</v>
      </c>
      <c r="E644" s="14">
        <v>44581</v>
      </c>
      <c r="F644" s="13">
        <f t="shared" si="21"/>
        <v>45311</v>
      </c>
      <c r="G644" s="16" t="str">
        <f t="shared" ca="1" si="22"/>
        <v>Expired</v>
      </c>
      <c r="H644" s="10" t="s">
        <v>95</v>
      </c>
      <c r="I644" s="10" t="s">
        <v>96</v>
      </c>
      <c r="J644" s="10" t="s">
        <v>97</v>
      </c>
      <c r="K644" s="10" t="s">
        <v>17</v>
      </c>
      <c r="L644" s="10">
        <v>46808</v>
      </c>
      <c r="N644" s="1" t="s">
        <v>2116</v>
      </c>
    </row>
    <row r="645" spans="2:14">
      <c r="B645" s="8" t="s">
        <v>2117</v>
      </c>
      <c r="C645" s="24">
        <v>37672</v>
      </c>
      <c r="D645" s="24">
        <v>37672</v>
      </c>
      <c r="E645" s="9">
        <v>45688</v>
      </c>
      <c r="F645" s="13">
        <f t="shared" si="21"/>
        <v>46418</v>
      </c>
      <c r="G645" s="16" t="str">
        <f t="shared" ca="1" si="22"/>
        <v>OK</v>
      </c>
      <c r="H645" s="10" t="s">
        <v>164</v>
      </c>
      <c r="I645" s="10" t="s">
        <v>306</v>
      </c>
      <c r="J645" s="10" t="s">
        <v>48</v>
      </c>
      <c r="K645" s="10" t="s">
        <v>17</v>
      </c>
      <c r="L645" s="10">
        <v>47715</v>
      </c>
      <c r="M645" s="10" t="s">
        <v>596</v>
      </c>
      <c r="N645" s="1" t="s">
        <v>2118</v>
      </c>
    </row>
    <row r="646" spans="2:14">
      <c r="B646" s="8" t="s">
        <v>2119</v>
      </c>
      <c r="C646" s="13">
        <v>45465</v>
      </c>
      <c r="D646" s="13">
        <v>45465</v>
      </c>
      <c r="F646" s="13">
        <f t="shared" si="21"/>
        <v>46195</v>
      </c>
      <c r="G646" s="16" t="str">
        <f t="shared" ca="1" si="22"/>
        <v>OK</v>
      </c>
      <c r="H646" s="15" t="s">
        <v>447</v>
      </c>
      <c r="I646" s="2"/>
      <c r="J646" s="2"/>
      <c r="K646" s="2"/>
      <c r="L646" s="2"/>
      <c r="M646" s="15"/>
      <c r="N646" s="1" t="s">
        <v>2120</v>
      </c>
    </row>
    <row r="647" spans="2:14">
      <c r="B647" s="8" t="s">
        <v>2121</v>
      </c>
      <c r="C647" s="11">
        <v>45226</v>
      </c>
      <c r="D647" s="11">
        <v>45226</v>
      </c>
      <c r="E647" s="9">
        <v>45845</v>
      </c>
      <c r="F647" s="11">
        <f t="shared" si="21"/>
        <v>46575</v>
      </c>
      <c r="G647" s="2" t="str">
        <f t="shared" ca="1" si="22"/>
        <v>OK</v>
      </c>
      <c r="H647" s="10" t="s">
        <v>1488</v>
      </c>
      <c r="I647" s="10" t="s">
        <v>1489</v>
      </c>
      <c r="J647" s="10" t="s">
        <v>23</v>
      </c>
      <c r="K647" s="10" t="s">
        <v>17</v>
      </c>
      <c r="L647" s="10">
        <v>46202</v>
      </c>
      <c r="N647" s="1" t="s">
        <v>2122</v>
      </c>
    </row>
    <row r="648" spans="2:14">
      <c r="B648" s="8" t="s">
        <v>2123</v>
      </c>
      <c r="C648" s="9">
        <v>44035</v>
      </c>
      <c r="D648" s="11">
        <v>44034</v>
      </c>
      <c r="E648" s="9">
        <v>45467</v>
      </c>
      <c r="F648" s="13">
        <f t="shared" si="21"/>
        <v>46197</v>
      </c>
      <c r="G648" s="16" t="str">
        <f t="shared" ca="1" si="22"/>
        <v>OK</v>
      </c>
      <c r="H648" s="10" t="s">
        <v>176</v>
      </c>
      <c r="I648" s="10" t="s">
        <v>177</v>
      </c>
      <c r="J648" s="10" t="s">
        <v>23</v>
      </c>
      <c r="K648" s="10" t="s">
        <v>17</v>
      </c>
      <c r="L648" s="10">
        <v>46268</v>
      </c>
      <c r="M648" s="10" t="s">
        <v>2124</v>
      </c>
      <c r="N648" s="1" t="s">
        <v>2125</v>
      </c>
    </row>
    <row r="649" spans="2:14">
      <c r="B649" s="8" t="s">
        <v>2126</v>
      </c>
      <c r="C649" s="9">
        <v>44035</v>
      </c>
      <c r="D649" s="11">
        <v>44034</v>
      </c>
      <c r="E649" s="9">
        <v>45446</v>
      </c>
      <c r="F649" s="13">
        <f t="shared" si="21"/>
        <v>46176</v>
      </c>
      <c r="G649" s="16" t="str">
        <f t="shared" ca="1" si="22"/>
        <v>OK</v>
      </c>
      <c r="H649" s="10" t="s">
        <v>461</v>
      </c>
      <c r="I649" s="10" t="s">
        <v>481</v>
      </c>
      <c r="J649" s="10" t="s">
        <v>23</v>
      </c>
      <c r="K649" s="10" t="s">
        <v>17</v>
      </c>
      <c r="L649" s="10">
        <v>46216</v>
      </c>
      <c r="M649" s="10" t="s">
        <v>1882</v>
      </c>
      <c r="N649" s="1" t="s">
        <v>2127</v>
      </c>
    </row>
    <row r="650" spans="2:14">
      <c r="B650" s="8" t="s">
        <v>2128</v>
      </c>
      <c r="C650" s="13">
        <v>39919</v>
      </c>
      <c r="D650" s="13">
        <v>39919</v>
      </c>
      <c r="E650" s="13">
        <v>45768</v>
      </c>
      <c r="F650" s="13">
        <f t="shared" si="21"/>
        <v>46498</v>
      </c>
      <c r="G650" s="16" t="str">
        <f t="shared" ca="1" si="22"/>
        <v>OK</v>
      </c>
      <c r="H650" s="10" t="s">
        <v>319</v>
      </c>
      <c r="I650" s="10" t="s">
        <v>320</v>
      </c>
      <c r="J650" s="10" t="s">
        <v>23</v>
      </c>
      <c r="K650" s="10" t="s">
        <v>17</v>
      </c>
      <c r="L650" s="10">
        <v>46250</v>
      </c>
      <c r="M650" s="10" t="s">
        <v>2129</v>
      </c>
      <c r="N650" s="1" t="s">
        <v>2130</v>
      </c>
    </row>
    <row r="651" spans="2:14">
      <c r="B651" s="8" t="s">
        <v>2131</v>
      </c>
      <c r="C651" s="9">
        <v>44498</v>
      </c>
      <c r="D651" s="11">
        <v>44497</v>
      </c>
      <c r="E651" s="9">
        <v>46024</v>
      </c>
      <c r="F651" s="13">
        <f t="shared" si="21"/>
        <v>46754</v>
      </c>
      <c r="G651" s="16" t="str">
        <f t="shared" ca="1" si="22"/>
        <v>OK</v>
      </c>
      <c r="H651" s="10" t="s">
        <v>319</v>
      </c>
      <c r="I651" s="10" t="s">
        <v>320</v>
      </c>
      <c r="J651" s="10" t="s">
        <v>23</v>
      </c>
      <c r="K651" s="10" t="s">
        <v>17</v>
      </c>
      <c r="L651" s="10">
        <v>46250</v>
      </c>
      <c r="M651" s="10" t="s">
        <v>2132</v>
      </c>
      <c r="N651" s="1" t="s">
        <v>2133</v>
      </c>
    </row>
    <row r="652" spans="2:14">
      <c r="C652" s="9"/>
      <c r="F652" s="11" t="str">
        <f t="shared" si="21"/>
        <v/>
      </c>
    </row>
    <row r="653" spans="2:14">
      <c r="C653" s="9"/>
      <c r="F653" s="11" t="str">
        <f t="shared" si="21"/>
        <v/>
      </c>
    </row>
    <row r="654" spans="2:14">
      <c r="F654" s="11" t="str">
        <f t="shared" si="21"/>
        <v/>
      </c>
    </row>
    <row r="655" spans="2:14">
      <c r="F655" s="11" t="str">
        <f t="shared" si="21"/>
        <v/>
      </c>
    </row>
    <row r="656" spans="2:14">
      <c r="F656" s="11" t="str">
        <f t="shared" si="21"/>
        <v/>
      </c>
    </row>
    <row r="657" spans="6:6">
      <c r="F657" s="11" t="str">
        <f t="shared" si="21"/>
        <v/>
      </c>
    </row>
    <row r="658" spans="6:6">
      <c r="F658" s="11" t="str">
        <f t="shared" si="21"/>
        <v/>
      </c>
    </row>
    <row r="659" spans="6:6">
      <c r="F659" s="11" t="str">
        <f t="shared" si="21"/>
        <v/>
      </c>
    </row>
    <row r="660" spans="6:6">
      <c r="F660" s="11" t="str">
        <f t="shared" si="21"/>
        <v/>
      </c>
    </row>
    <row r="661" spans="6:6">
      <c r="F661" s="11" t="str">
        <f t="shared" si="21"/>
        <v/>
      </c>
    </row>
    <row r="662" spans="6:6">
      <c r="F662" s="11" t="str">
        <f t="shared" si="21"/>
        <v/>
      </c>
    </row>
    <row r="663" spans="6:6">
      <c r="F663" s="11" t="str">
        <f t="shared" si="21"/>
        <v/>
      </c>
    </row>
    <row r="664" spans="6:6">
      <c r="F664" s="11" t="str">
        <f t="shared" si="21"/>
        <v/>
      </c>
    </row>
    <row r="665" spans="6:6">
      <c r="F665" s="11" t="str">
        <f t="shared" si="21"/>
        <v/>
      </c>
    </row>
    <row r="666" spans="6:6">
      <c r="F666" s="11" t="str">
        <f t="shared" si="21"/>
        <v/>
      </c>
    </row>
    <row r="667" spans="6:6">
      <c r="F667" s="11" t="str">
        <f t="shared" si="21"/>
        <v/>
      </c>
    </row>
    <row r="668" spans="6:6">
      <c r="F668" s="11" t="str">
        <f t="shared" si="21"/>
        <v/>
      </c>
    </row>
    <row r="669" spans="6:6">
      <c r="F669" s="11" t="str">
        <f t="shared" ref="F669:F732" si="23">IF(B669="","",IF(E669="",DATE(YEAR(D669)+2,MONTH(D669),DAY(D669)),DATE(YEAR(E669)+2,MONTH(E669),DAY(E669))))</f>
        <v/>
      </c>
    </row>
    <row r="670" spans="6:6">
      <c r="F670" s="11" t="str">
        <f t="shared" si="23"/>
        <v/>
      </c>
    </row>
    <row r="671" spans="6:6">
      <c r="F671" s="11" t="str">
        <f t="shared" si="23"/>
        <v/>
      </c>
    </row>
    <row r="672" spans="6:6">
      <c r="F672" s="11" t="str">
        <f t="shared" si="23"/>
        <v/>
      </c>
    </row>
    <row r="673" spans="6:6">
      <c r="F673" s="11" t="str">
        <f t="shared" si="23"/>
        <v/>
      </c>
    </row>
    <row r="674" spans="6:6">
      <c r="F674" s="11" t="str">
        <f t="shared" si="23"/>
        <v/>
      </c>
    </row>
    <row r="675" spans="6:6">
      <c r="F675" s="11" t="str">
        <f t="shared" si="23"/>
        <v/>
      </c>
    </row>
    <row r="676" spans="6:6">
      <c r="F676" s="11" t="str">
        <f t="shared" si="23"/>
        <v/>
      </c>
    </row>
    <row r="677" spans="6:6">
      <c r="F677" s="11" t="str">
        <f t="shared" si="23"/>
        <v/>
      </c>
    </row>
    <row r="678" spans="6:6">
      <c r="F678" s="11" t="str">
        <f t="shared" si="23"/>
        <v/>
      </c>
    </row>
    <row r="679" spans="6:6">
      <c r="F679" s="11" t="str">
        <f t="shared" si="23"/>
        <v/>
      </c>
    </row>
    <row r="680" spans="6:6">
      <c r="F680" s="11" t="str">
        <f t="shared" si="23"/>
        <v/>
      </c>
    </row>
    <row r="681" spans="6:6">
      <c r="F681" s="11" t="str">
        <f t="shared" si="23"/>
        <v/>
      </c>
    </row>
    <row r="682" spans="6:6">
      <c r="F682" s="11" t="str">
        <f t="shared" si="23"/>
        <v/>
      </c>
    </row>
    <row r="683" spans="6:6">
      <c r="F683" s="11" t="str">
        <f t="shared" si="23"/>
        <v/>
      </c>
    </row>
    <row r="684" spans="6:6">
      <c r="F684" s="11" t="str">
        <f t="shared" si="23"/>
        <v/>
      </c>
    </row>
    <row r="685" spans="6:6">
      <c r="F685" s="11" t="str">
        <f t="shared" si="23"/>
        <v/>
      </c>
    </row>
    <row r="686" spans="6:6">
      <c r="F686" s="11" t="str">
        <f t="shared" si="23"/>
        <v/>
      </c>
    </row>
    <row r="687" spans="6:6">
      <c r="F687" s="11" t="str">
        <f t="shared" si="23"/>
        <v/>
      </c>
    </row>
    <row r="688" spans="6:6">
      <c r="F688" s="11" t="str">
        <f t="shared" si="23"/>
        <v/>
      </c>
    </row>
    <row r="689" spans="6:6">
      <c r="F689" s="11" t="str">
        <f t="shared" si="23"/>
        <v/>
      </c>
    </row>
    <row r="690" spans="6:6">
      <c r="F690" s="11" t="str">
        <f t="shared" si="23"/>
        <v/>
      </c>
    </row>
    <row r="691" spans="6:6">
      <c r="F691" s="11" t="str">
        <f t="shared" si="23"/>
        <v/>
      </c>
    </row>
    <row r="692" spans="6:6">
      <c r="F692" s="11" t="str">
        <f t="shared" si="23"/>
        <v/>
      </c>
    </row>
    <row r="693" spans="6:6">
      <c r="F693" s="11" t="str">
        <f t="shared" si="23"/>
        <v/>
      </c>
    </row>
    <row r="694" spans="6:6">
      <c r="F694" s="11" t="str">
        <f t="shared" si="23"/>
        <v/>
      </c>
    </row>
    <row r="695" spans="6:6">
      <c r="F695" s="11" t="str">
        <f t="shared" si="23"/>
        <v/>
      </c>
    </row>
    <row r="696" spans="6:6">
      <c r="F696" s="11" t="str">
        <f t="shared" si="23"/>
        <v/>
      </c>
    </row>
    <row r="697" spans="6:6">
      <c r="F697" s="11" t="str">
        <f t="shared" si="23"/>
        <v/>
      </c>
    </row>
    <row r="698" spans="6:6">
      <c r="F698" s="11" t="str">
        <f t="shared" si="23"/>
        <v/>
      </c>
    </row>
    <row r="699" spans="6:6">
      <c r="F699" s="11" t="str">
        <f t="shared" si="23"/>
        <v/>
      </c>
    </row>
    <row r="700" spans="6:6">
      <c r="F700" s="11" t="str">
        <f t="shared" si="23"/>
        <v/>
      </c>
    </row>
    <row r="701" spans="6:6">
      <c r="F701" s="11" t="str">
        <f t="shared" si="23"/>
        <v/>
      </c>
    </row>
    <row r="702" spans="6:6">
      <c r="F702" s="11" t="str">
        <f t="shared" si="23"/>
        <v/>
      </c>
    </row>
    <row r="703" spans="6:6">
      <c r="F703" s="11" t="str">
        <f t="shared" si="23"/>
        <v/>
      </c>
    </row>
    <row r="704" spans="6:6">
      <c r="F704" s="11" t="str">
        <f t="shared" si="23"/>
        <v/>
      </c>
    </row>
    <row r="705" spans="6:6">
      <c r="F705" s="11" t="str">
        <f t="shared" si="23"/>
        <v/>
      </c>
    </row>
    <row r="706" spans="6:6">
      <c r="F706" s="11" t="str">
        <f t="shared" si="23"/>
        <v/>
      </c>
    </row>
    <row r="707" spans="6:6">
      <c r="F707" s="11" t="str">
        <f t="shared" si="23"/>
        <v/>
      </c>
    </row>
    <row r="708" spans="6:6">
      <c r="F708" s="11" t="str">
        <f t="shared" si="23"/>
        <v/>
      </c>
    </row>
    <row r="709" spans="6:6">
      <c r="F709" s="11" t="str">
        <f t="shared" si="23"/>
        <v/>
      </c>
    </row>
    <row r="710" spans="6:6">
      <c r="F710" s="11" t="str">
        <f t="shared" si="23"/>
        <v/>
      </c>
    </row>
    <row r="711" spans="6:6">
      <c r="F711" s="11" t="str">
        <f t="shared" si="23"/>
        <v/>
      </c>
    </row>
    <row r="712" spans="6:6">
      <c r="F712" s="11" t="str">
        <f t="shared" si="23"/>
        <v/>
      </c>
    </row>
    <row r="713" spans="6:6">
      <c r="F713" s="11" t="str">
        <f t="shared" si="23"/>
        <v/>
      </c>
    </row>
    <row r="714" spans="6:6">
      <c r="F714" s="11" t="str">
        <f t="shared" si="23"/>
        <v/>
      </c>
    </row>
    <row r="715" spans="6:6">
      <c r="F715" s="11" t="str">
        <f t="shared" si="23"/>
        <v/>
      </c>
    </row>
    <row r="716" spans="6:6">
      <c r="F716" s="11" t="str">
        <f t="shared" si="23"/>
        <v/>
      </c>
    </row>
    <row r="717" spans="6:6">
      <c r="F717" s="11" t="str">
        <f t="shared" si="23"/>
        <v/>
      </c>
    </row>
    <row r="718" spans="6:6">
      <c r="F718" s="11" t="str">
        <f t="shared" si="23"/>
        <v/>
      </c>
    </row>
    <row r="719" spans="6:6">
      <c r="F719" s="11" t="str">
        <f t="shared" si="23"/>
        <v/>
      </c>
    </row>
    <row r="720" spans="6:6">
      <c r="F720" s="11" t="str">
        <f t="shared" si="23"/>
        <v/>
      </c>
    </row>
    <row r="721" spans="6:6">
      <c r="F721" s="11" t="str">
        <f t="shared" si="23"/>
        <v/>
      </c>
    </row>
    <row r="722" spans="6:6">
      <c r="F722" s="11" t="str">
        <f t="shared" si="23"/>
        <v/>
      </c>
    </row>
    <row r="723" spans="6:6">
      <c r="F723" s="11" t="str">
        <f t="shared" si="23"/>
        <v/>
      </c>
    </row>
    <row r="724" spans="6:6">
      <c r="F724" s="11" t="str">
        <f t="shared" si="23"/>
        <v/>
      </c>
    </row>
    <row r="725" spans="6:6">
      <c r="F725" s="11" t="str">
        <f t="shared" si="23"/>
        <v/>
      </c>
    </row>
    <row r="726" spans="6:6">
      <c r="F726" s="11" t="str">
        <f t="shared" si="23"/>
        <v/>
      </c>
    </row>
    <row r="727" spans="6:6">
      <c r="F727" s="11" t="str">
        <f t="shared" si="23"/>
        <v/>
      </c>
    </row>
    <row r="728" spans="6:6">
      <c r="F728" s="11" t="str">
        <f t="shared" si="23"/>
        <v/>
      </c>
    </row>
    <row r="729" spans="6:6">
      <c r="F729" s="11" t="str">
        <f t="shared" si="23"/>
        <v/>
      </c>
    </row>
    <row r="730" spans="6:6">
      <c r="F730" s="11" t="str">
        <f t="shared" si="23"/>
        <v/>
      </c>
    </row>
    <row r="731" spans="6:6">
      <c r="F731" s="11" t="str">
        <f t="shared" si="23"/>
        <v/>
      </c>
    </row>
    <row r="732" spans="6:6">
      <c r="F732" s="11" t="str">
        <f t="shared" si="23"/>
        <v/>
      </c>
    </row>
    <row r="733" spans="6:6">
      <c r="F733" s="11" t="str">
        <f t="shared" ref="F733:F774" si="24">IF(B733="","",IF(E733="",DATE(YEAR(D733)+2,MONTH(D733),DAY(D733)),DATE(YEAR(E733)+2,MONTH(E733),DAY(E733))))</f>
        <v/>
      </c>
    </row>
    <row r="734" spans="6:6">
      <c r="F734" s="11" t="str">
        <f t="shared" si="24"/>
        <v/>
      </c>
    </row>
    <row r="735" spans="6:6">
      <c r="F735" s="11" t="str">
        <f t="shared" si="24"/>
        <v/>
      </c>
    </row>
    <row r="736" spans="6:6">
      <c r="F736" s="11" t="str">
        <f t="shared" si="24"/>
        <v/>
      </c>
    </row>
    <row r="737" spans="6:6">
      <c r="F737" s="11" t="str">
        <f t="shared" si="24"/>
        <v/>
      </c>
    </row>
    <row r="738" spans="6:6">
      <c r="F738" s="11" t="str">
        <f t="shared" si="24"/>
        <v/>
      </c>
    </row>
    <row r="739" spans="6:6">
      <c r="F739" s="11" t="str">
        <f t="shared" si="24"/>
        <v/>
      </c>
    </row>
    <row r="740" spans="6:6">
      <c r="F740" s="11" t="str">
        <f t="shared" si="24"/>
        <v/>
      </c>
    </row>
    <row r="741" spans="6:6">
      <c r="F741" s="11" t="str">
        <f t="shared" si="24"/>
        <v/>
      </c>
    </row>
    <row r="742" spans="6:6">
      <c r="F742" s="11" t="str">
        <f t="shared" si="24"/>
        <v/>
      </c>
    </row>
    <row r="743" spans="6:6">
      <c r="F743" s="11" t="str">
        <f t="shared" si="24"/>
        <v/>
      </c>
    </row>
    <row r="744" spans="6:6">
      <c r="F744" s="11" t="str">
        <f t="shared" si="24"/>
        <v/>
      </c>
    </row>
    <row r="745" spans="6:6">
      <c r="F745" s="11" t="str">
        <f t="shared" si="24"/>
        <v/>
      </c>
    </row>
    <row r="746" spans="6:6">
      <c r="F746" s="11" t="str">
        <f t="shared" si="24"/>
        <v/>
      </c>
    </row>
    <row r="747" spans="6:6">
      <c r="F747" s="11" t="str">
        <f t="shared" si="24"/>
        <v/>
      </c>
    </row>
    <row r="748" spans="6:6">
      <c r="F748" s="11" t="str">
        <f t="shared" si="24"/>
        <v/>
      </c>
    </row>
    <row r="749" spans="6:6">
      <c r="F749" s="11" t="str">
        <f t="shared" si="24"/>
        <v/>
      </c>
    </row>
    <row r="750" spans="6:6">
      <c r="F750" s="11" t="str">
        <f t="shared" si="24"/>
        <v/>
      </c>
    </row>
    <row r="751" spans="6:6">
      <c r="F751" s="11" t="str">
        <f t="shared" si="24"/>
        <v/>
      </c>
    </row>
    <row r="752" spans="6:6">
      <c r="F752" s="11" t="str">
        <f t="shared" si="24"/>
        <v/>
      </c>
    </row>
    <row r="753" spans="6:6">
      <c r="F753" s="11" t="str">
        <f t="shared" si="24"/>
        <v/>
      </c>
    </row>
    <row r="754" spans="6:6">
      <c r="F754" s="11" t="str">
        <f t="shared" si="24"/>
        <v/>
      </c>
    </row>
    <row r="755" spans="6:6">
      <c r="F755" s="11" t="str">
        <f t="shared" si="24"/>
        <v/>
      </c>
    </row>
    <row r="756" spans="6:6">
      <c r="F756" s="11" t="str">
        <f t="shared" si="24"/>
        <v/>
      </c>
    </row>
    <row r="757" spans="6:6">
      <c r="F757" s="11" t="str">
        <f t="shared" si="24"/>
        <v/>
      </c>
    </row>
    <row r="758" spans="6:6">
      <c r="F758" s="11" t="str">
        <f t="shared" si="24"/>
        <v/>
      </c>
    </row>
    <row r="759" spans="6:6">
      <c r="F759" s="11" t="str">
        <f t="shared" si="24"/>
        <v/>
      </c>
    </row>
    <row r="760" spans="6:6">
      <c r="F760" s="11" t="str">
        <f t="shared" si="24"/>
        <v/>
      </c>
    </row>
    <row r="761" spans="6:6">
      <c r="F761" s="11" t="str">
        <f t="shared" si="24"/>
        <v/>
      </c>
    </row>
    <row r="762" spans="6:6">
      <c r="F762" s="11" t="str">
        <f t="shared" si="24"/>
        <v/>
      </c>
    </row>
    <row r="763" spans="6:6">
      <c r="F763" s="11" t="str">
        <f t="shared" si="24"/>
        <v/>
      </c>
    </row>
    <row r="764" spans="6:6">
      <c r="F764" s="11" t="str">
        <f t="shared" si="24"/>
        <v/>
      </c>
    </row>
    <row r="765" spans="6:6">
      <c r="F765" s="11" t="str">
        <f t="shared" si="24"/>
        <v/>
      </c>
    </row>
    <row r="766" spans="6:6">
      <c r="F766" s="11" t="str">
        <f t="shared" si="24"/>
        <v/>
      </c>
    </row>
    <row r="767" spans="6:6">
      <c r="F767" s="11" t="str">
        <f t="shared" si="24"/>
        <v/>
      </c>
    </row>
    <row r="768" spans="6:6">
      <c r="F768" s="11" t="str">
        <f t="shared" si="24"/>
        <v/>
      </c>
    </row>
    <row r="769" spans="6:6">
      <c r="F769" s="11" t="str">
        <f t="shared" si="24"/>
        <v/>
      </c>
    </row>
    <row r="770" spans="6:6">
      <c r="F770" s="11" t="str">
        <f t="shared" si="24"/>
        <v/>
      </c>
    </row>
    <row r="771" spans="6:6">
      <c r="F771" s="11" t="str">
        <f t="shared" si="24"/>
        <v/>
      </c>
    </row>
    <row r="772" spans="6:6">
      <c r="F772" s="11" t="str">
        <f t="shared" si="24"/>
        <v/>
      </c>
    </row>
    <row r="773" spans="6:6">
      <c r="F773" s="11" t="str">
        <f t="shared" si="24"/>
        <v/>
      </c>
    </row>
    <row r="774" spans="6:6">
      <c r="F774" s="11" t="str">
        <f t="shared" si="24"/>
        <v/>
      </c>
    </row>
  </sheetData>
  <autoFilter ref="B1:O774" xr:uid="{00000000-0001-0000-0000-000000000000}">
    <sortState xmlns:xlrd2="http://schemas.microsoft.com/office/spreadsheetml/2017/richdata2" ref="B2:O774">
      <sortCondition ref="B1:B774"/>
    </sortState>
  </autoFilter>
  <sortState xmlns:xlrd2="http://schemas.microsoft.com/office/spreadsheetml/2017/richdata2" ref="A2:N570">
    <sortCondition ref="B2:B570"/>
  </sortState>
  <phoneticPr fontId="0" type="noConversion"/>
  <conditionalFormatting sqref="B1">
    <cfRule type="duplicateValues" dxfId="4" priority="6"/>
  </conditionalFormatting>
  <conditionalFormatting sqref="G1:G1048576">
    <cfRule type="cellIs" dxfId="3" priority="13" operator="equal">
      <formula>"Expired"</formula>
    </cfRule>
  </conditionalFormatting>
  <conditionalFormatting sqref="G2:G625">
    <cfRule type="containsErrors" dxfId="2" priority="12">
      <formula>ISERROR(G2)</formula>
    </cfRule>
  </conditionalFormatting>
  <conditionalFormatting sqref="G2:N651">
    <cfRule type="containsBlanks" dxfId="1" priority="4">
      <formula>LEN(TRIM(G2))=0</formula>
    </cfRule>
  </conditionalFormatting>
  <conditionalFormatting sqref="I646:L649">
    <cfRule type="containsBlanks" dxfId="0" priority="1">
      <formula>LEN(TRIM(I646))=0</formula>
    </cfRule>
  </conditionalFormatting>
  <hyperlinks>
    <hyperlink ref="N295" r:id="rId1" xr:uid="{00000000-0004-0000-0000-000001000000}"/>
    <hyperlink ref="N150" r:id="rId2" xr:uid="{00000000-0004-0000-0000-000003000000}"/>
    <hyperlink ref="N105" r:id="rId3" xr:uid="{00000000-0004-0000-0000-000004000000}"/>
    <hyperlink ref="N640" r:id="rId4" xr:uid="{00000000-0004-0000-0000-000008000000}"/>
    <hyperlink ref="N611" r:id="rId5" xr:uid="{00000000-0004-0000-0000-000009000000}"/>
    <hyperlink ref="N68" r:id="rId6" xr:uid="{00000000-0004-0000-0000-00000B000000}"/>
    <hyperlink ref="N123" r:id="rId7" xr:uid="{00000000-0004-0000-0000-00000D000000}"/>
    <hyperlink ref="N299" r:id="rId8" xr:uid="{00000000-0004-0000-0000-00000F000000}"/>
    <hyperlink ref="N208" r:id="rId9" xr:uid="{00000000-0004-0000-0000-000010000000}"/>
    <hyperlink ref="N417" r:id="rId10" xr:uid="{00000000-0004-0000-0000-000011000000}"/>
    <hyperlink ref="N464" r:id="rId11" xr:uid="{00000000-0004-0000-0000-000012000000}"/>
    <hyperlink ref="N494" r:id="rId12" xr:uid="{00000000-0004-0000-0000-000013000000}"/>
    <hyperlink ref="N519" r:id="rId13" xr:uid="{00000000-0004-0000-0000-000014000000}"/>
    <hyperlink ref="N606" r:id="rId14" xr:uid="{00000000-0004-0000-0000-000018000000}"/>
    <hyperlink ref="N265" r:id="rId15" xr:uid="{00000000-0004-0000-0000-000019000000}"/>
    <hyperlink ref="N103" r:id="rId16" xr:uid="{00000000-0004-0000-0000-00001A000000}"/>
    <hyperlink ref="N82" r:id="rId17" xr:uid="{00000000-0004-0000-0000-00001B000000}"/>
    <hyperlink ref="N281" r:id="rId18" xr:uid="{00000000-0004-0000-0000-00001E000000}"/>
    <hyperlink ref="N460" r:id="rId19" xr:uid="{00000000-0004-0000-0000-00001F000000}"/>
    <hyperlink ref="N117" r:id="rId20" xr:uid="{00000000-0004-0000-0000-000021000000}"/>
    <hyperlink ref="N553" r:id="rId21" xr:uid="{00000000-0004-0000-0000-000024000000}"/>
    <hyperlink ref="N642" r:id="rId22" xr:uid="{00000000-0004-0000-0000-00002D000000}"/>
    <hyperlink ref="N412" r:id="rId23" xr:uid="{00000000-0004-0000-0000-00002F000000}"/>
    <hyperlink ref="N511" r:id="rId24" xr:uid="{00000000-0004-0000-0000-000030000000}"/>
    <hyperlink ref="N151" r:id="rId25" xr:uid="{00000000-0004-0000-0000-000031000000}"/>
    <hyperlink ref="N84" r:id="rId26" xr:uid="{00000000-0004-0000-0000-000033000000}"/>
    <hyperlink ref="N67" r:id="rId27" xr:uid="{00000000-0004-0000-0000-000034000000}"/>
    <hyperlink ref="N424" r:id="rId28" xr:uid="{00000000-0004-0000-0000-000035000000}"/>
    <hyperlink ref="N190" r:id="rId29" xr:uid="{00000000-0004-0000-0000-000037000000}"/>
    <hyperlink ref="N29" r:id="rId30" xr:uid="{00000000-0004-0000-0000-000038000000}"/>
    <hyperlink ref="N252" r:id="rId31" xr:uid="{00000000-0004-0000-0000-00003A000000}"/>
    <hyperlink ref="N45" r:id="rId32" xr:uid="{00000000-0004-0000-0000-00003C000000}"/>
    <hyperlink ref="N610" r:id="rId33" xr:uid="{00000000-0004-0000-0000-00003D000000}"/>
    <hyperlink ref="N469" r:id="rId34" xr:uid="{00000000-0004-0000-0000-00003E000000}"/>
    <hyperlink ref="N107" r:id="rId35" xr:uid="{00000000-0004-0000-0000-000040000000}"/>
    <hyperlink ref="N109" r:id="rId36" xr:uid="{00000000-0004-0000-0000-000042000000}"/>
    <hyperlink ref="N521" r:id="rId37" xr:uid="{00000000-0004-0000-0000-000045000000}"/>
    <hyperlink ref="N555" r:id="rId38" xr:uid="{00000000-0004-0000-0000-000049000000}"/>
    <hyperlink ref="N121" r:id="rId39" xr:uid="{00000000-0004-0000-0000-00004D000000}"/>
    <hyperlink ref="N336" r:id="rId40" xr:uid="{00000000-0004-0000-0000-00004E000000}"/>
    <hyperlink ref="N495" r:id="rId41" xr:uid="{00000000-0004-0000-0000-00004F000000}"/>
    <hyperlink ref="N503" r:id="rId42" xr:uid="{00000000-0004-0000-0000-000051000000}"/>
    <hyperlink ref="N189" r:id="rId43" xr:uid="{00000000-0004-0000-0000-000053000000}"/>
    <hyperlink ref="N55" r:id="rId44" xr:uid="{00000000-0004-0000-0000-000054000000}"/>
    <hyperlink ref="N27" r:id="rId45" xr:uid="{00000000-0004-0000-0000-000057000000}"/>
    <hyperlink ref="N209" r:id="rId46" xr:uid="{00000000-0004-0000-0000-00005C000000}"/>
    <hyperlink ref="N118" r:id="rId47" xr:uid="{00000000-0004-0000-0000-00005D000000}"/>
    <hyperlink ref="N122" r:id="rId48" xr:uid="{00000000-0004-0000-0000-00005E000000}"/>
    <hyperlink ref="N396" r:id="rId49" xr:uid="{00000000-0004-0000-0000-00005F000000}"/>
    <hyperlink ref="N556" r:id="rId50" xr:uid="{00000000-0004-0000-0000-000063000000}"/>
    <hyperlink ref="N338" r:id="rId51" xr:uid="{00000000-0004-0000-0000-000064000000}"/>
    <hyperlink ref="N623" r:id="rId52" xr:uid="{00000000-0004-0000-0000-000066000000}"/>
    <hyperlink ref="N383" r:id="rId53" xr:uid="{00000000-0004-0000-0000-000067000000}"/>
    <hyperlink ref="N630" r:id="rId54" xr:uid="{00000000-0004-0000-0000-00006A000000}"/>
    <hyperlink ref="N176" r:id="rId55" xr:uid="{00000000-0004-0000-0000-00006E000000}"/>
    <hyperlink ref="N130" r:id="rId56" xr:uid="{00000000-0004-0000-0000-00006F000000}"/>
    <hyperlink ref="N140" r:id="rId57" xr:uid="{00000000-0004-0000-0000-000070000000}"/>
    <hyperlink ref="N544" r:id="rId58" xr:uid="{00000000-0004-0000-0000-000071000000}"/>
    <hyperlink ref="N425" r:id="rId59" xr:uid="{00000000-0004-0000-0000-000074000000}"/>
    <hyperlink ref="N577" r:id="rId60" xr:uid="{00000000-0004-0000-0000-000075000000}"/>
    <hyperlink ref="N77" r:id="rId61" xr:uid="{00000000-0004-0000-0000-000079000000}"/>
    <hyperlink ref="N256" r:id="rId62" xr:uid="{00000000-0004-0000-0000-00007C000000}"/>
    <hyperlink ref="N309" r:id="rId63" xr:uid="{00000000-0004-0000-0000-000081000000}"/>
    <hyperlink ref="N641" r:id="rId64" xr:uid="{00000000-0004-0000-0000-000085000000}"/>
    <hyperlink ref="N337" r:id="rId65" xr:uid="{00000000-0004-0000-0000-000086000000}"/>
    <hyperlink ref="N484" r:id="rId66" xr:uid="{00000000-0004-0000-0000-000088000000}"/>
    <hyperlink ref="N525" r:id="rId67" xr:uid="{00000000-0004-0000-0000-000089000000}"/>
    <hyperlink ref="N364" r:id="rId68" xr:uid="{00000000-0004-0000-0000-00008F000000}"/>
    <hyperlink ref="N557" r:id="rId69" xr:uid="{00000000-0004-0000-0000-000092000000}"/>
    <hyperlink ref="N65" r:id="rId70" xr:uid="{00000000-0004-0000-0000-000098000000}"/>
    <hyperlink ref="N147" r:id="rId71" xr:uid="{00000000-0004-0000-0000-000099000000}"/>
    <hyperlink ref="N253" r:id="rId72" xr:uid="{00000000-0004-0000-0000-00009A000000}"/>
    <hyperlink ref="N204" r:id="rId73" xr:uid="{00000000-0004-0000-0000-00009E000000}"/>
    <hyperlink ref="N275" r:id="rId74" xr:uid="{00000000-0004-0000-0000-0000A4000000}"/>
    <hyperlink ref="N292" r:id="rId75" xr:uid="{00000000-0004-0000-0000-0000A5000000}"/>
    <hyperlink ref="N188" r:id="rId76" xr:uid="{00000000-0004-0000-0000-0000A6000000}"/>
    <hyperlink ref="N40" r:id="rId77" xr:uid="{00000000-0004-0000-0000-0000A7000000}"/>
    <hyperlink ref="N41" r:id="rId78" xr:uid="{00000000-0004-0000-0000-0000A8000000}"/>
    <hyperlink ref="N200" r:id="rId79" xr:uid="{00000000-0004-0000-0000-0000A9000000}"/>
    <hyperlink ref="N402" r:id="rId80" xr:uid="{00000000-0004-0000-0000-0000AB000000}"/>
    <hyperlink ref="N485" r:id="rId81" xr:uid="{00000000-0004-0000-0000-0000AC000000}"/>
    <hyperlink ref="N605" r:id="rId82" xr:uid="{00000000-0004-0000-0000-0000B1000000}"/>
    <hyperlink ref="N387" r:id="rId83" xr:uid="{00000000-0004-0000-0000-0000B3000000}"/>
    <hyperlink ref="N222" r:id="rId84" xr:uid="{00000000-0004-0000-0000-0000B8000000}"/>
    <hyperlink ref="N582" r:id="rId85" xr:uid="{00000000-0004-0000-0000-0000BA000000}"/>
    <hyperlink ref="N178" r:id="rId86" xr:uid="{00000000-0004-0000-0000-0000BB000000}"/>
    <hyperlink ref="N229" r:id="rId87" xr:uid="{00000000-0004-0000-0000-0000BC000000}"/>
    <hyperlink ref="N500" r:id="rId88" xr:uid="{00000000-0004-0000-0000-0000C3000000}"/>
    <hyperlink ref="N60" r:id="rId89" xr:uid="{00000000-0004-0000-0000-0000C5000000}"/>
    <hyperlink ref="N563" r:id="rId90" xr:uid="{00000000-0004-0000-0000-0000C6000000}"/>
    <hyperlink ref="N463" r:id="rId91" xr:uid="{00000000-0004-0000-0000-0000C9000000}"/>
    <hyperlink ref="N578" r:id="rId92" xr:uid="{00000000-0004-0000-0000-0000CB000000}"/>
    <hyperlink ref="N180" r:id="rId93" xr:uid="{00000000-0004-0000-0000-0000CE000000}"/>
    <hyperlink ref="N120" r:id="rId94" xr:uid="{00000000-0004-0000-0000-0000D6000000}"/>
    <hyperlink ref="N38" r:id="rId95" xr:uid="{00000000-0004-0000-0000-0000D7000000}"/>
    <hyperlink ref="N30" r:id="rId96" xr:uid="{00000000-0004-0000-0000-0000D9000000}"/>
    <hyperlink ref="N12" r:id="rId97" xr:uid="{00000000-0004-0000-0000-0000DC000000}"/>
    <hyperlink ref="N22" r:id="rId98" xr:uid="{00000000-0004-0000-0000-0000DD000000}"/>
    <hyperlink ref="N49" r:id="rId99" xr:uid="{00000000-0004-0000-0000-0000DE000000}"/>
    <hyperlink ref="N54" r:id="rId100" xr:uid="{00000000-0004-0000-0000-0000DF000000}"/>
    <hyperlink ref="N57" r:id="rId101" xr:uid="{00000000-0004-0000-0000-0000E0000000}"/>
    <hyperlink ref="N629" r:id="rId102" xr:uid="{00000000-0004-0000-0000-0000ED000000}"/>
    <hyperlink ref="N434" r:id="rId103" xr:uid="{00000000-0004-0000-0000-0000EF000000}"/>
    <hyperlink ref="N473" r:id="rId104" xr:uid="{00000000-0004-0000-0000-0000F1000000}"/>
    <hyperlink ref="N331" r:id="rId105" xr:uid="{00000000-0004-0000-0000-0000F4000000}"/>
    <hyperlink ref="N431" r:id="rId106" xr:uid="{00000000-0004-0000-0000-0000FB000000}"/>
    <hyperlink ref="N257" r:id="rId107" xr:uid="{00000000-0004-0000-0000-000001010000}"/>
    <hyperlink ref="N526" r:id="rId108" xr:uid="{00000000-0004-0000-0000-000002010000}"/>
    <hyperlink ref="N319" r:id="rId109" xr:uid="{00000000-0004-0000-0000-000006010000}"/>
    <hyperlink ref="N326" r:id="rId110" xr:uid="{00000000-0004-0000-0000-00000A010000}"/>
    <hyperlink ref="N507" r:id="rId111" xr:uid="{00000000-0004-0000-0000-00000E010000}"/>
    <hyperlink ref="N213" r:id="rId112" xr:uid="{00000000-0004-0000-0000-000015010000}"/>
    <hyperlink ref="N552" r:id="rId113" xr:uid="{00000000-0004-0000-0000-00001C010000}"/>
    <hyperlink ref="N593" r:id="rId114" xr:uid="{00000000-0004-0000-0000-00001F010000}"/>
    <hyperlink ref="N625" r:id="rId115" xr:uid="{00000000-0004-0000-0000-000020010000}"/>
    <hyperlink ref="N127" r:id="rId116" xr:uid="{00000000-0004-0000-0000-000023010000}"/>
    <hyperlink ref="N95" r:id="rId117" xr:uid="{00000000-0004-0000-0000-000024010000}"/>
    <hyperlink ref="N285" r:id="rId118" xr:uid="{00000000-0004-0000-0000-000027010000}"/>
    <hyperlink ref="N477" r:id="rId119" xr:uid="{00000000-0004-0000-0000-000028010000}"/>
    <hyperlink ref="N166" r:id="rId120" xr:uid="{00000000-0004-0000-0000-00002E010000}"/>
    <hyperlink ref="N458" r:id="rId121" xr:uid="{00000000-0004-0000-0000-000035010000}"/>
    <hyperlink ref="N487" r:id="rId122" xr:uid="{00000000-0004-0000-0000-000039010000}"/>
    <hyperlink ref="N615" r:id="rId123" xr:uid="{00000000-0004-0000-0000-00003C010000}"/>
    <hyperlink ref="N527" r:id="rId124" xr:uid="{00000000-0004-0000-0000-000042010000}"/>
    <hyperlink ref="N11" r:id="rId125" xr:uid="{00000000-0004-0000-0000-000045010000}"/>
    <hyperlink ref="N37" r:id="rId126" xr:uid="{00000000-0004-0000-0000-000046010000}"/>
    <hyperlink ref="N58" r:id="rId127" xr:uid="{00000000-0004-0000-0000-000048010000}"/>
    <hyperlink ref="N69" r:id="rId128" xr:uid="{00000000-0004-0000-0000-000049010000}"/>
    <hyperlink ref="N177" r:id="rId129" xr:uid="{00000000-0004-0000-0000-00004D010000}"/>
    <hyperlink ref="N183" r:id="rId130" xr:uid="{00000000-0004-0000-0000-00004E010000}"/>
    <hyperlink ref="N217" r:id="rId131" xr:uid="{00000000-0004-0000-0000-000050010000}"/>
    <hyperlink ref="N284" r:id="rId132" xr:uid="{00000000-0004-0000-0000-000054010000}"/>
    <hyperlink ref="N378" r:id="rId133" xr:uid="{00000000-0004-0000-0000-000058010000}"/>
    <hyperlink ref="N504" r:id="rId134" xr:uid="{00000000-0004-0000-0000-000062010000}"/>
    <hyperlink ref="N576" r:id="rId135" xr:uid="{00000000-0004-0000-0000-000065010000}"/>
    <hyperlink ref="N112" r:id="rId136" xr:uid="{00000000-0004-0000-0000-000069010000}"/>
    <hyperlink ref="N575" r:id="rId137" xr:uid="{00000000-0004-0000-0000-00006A010000}"/>
    <hyperlink ref="N74" r:id="rId138" xr:uid="{00000000-0004-0000-0000-00006D010000}"/>
    <hyperlink ref="N99" r:id="rId139" xr:uid="{00000000-0004-0000-0000-00006E010000}"/>
    <hyperlink ref="N274" r:id="rId140" xr:uid="{00000000-0004-0000-0000-000074010000}"/>
    <hyperlink ref="N332" r:id="rId141" xr:uid="{00000000-0004-0000-0000-000078010000}"/>
    <hyperlink ref="N530" r:id="rId142" xr:uid="{00000000-0004-0000-0000-00007C010000}"/>
    <hyperlink ref="N581" r:id="rId143" xr:uid="{00000000-0004-0000-0000-00007E010000}"/>
    <hyperlink ref="N156" r:id="rId144" xr:uid="{00000000-0004-0000-0000-000081010000}"/>
    <hyperlink ref="N85" r:id="rId145" xr:uid="{00000000-0004-0000-0000-000082010000}"/>
    <hyperlink ref="N370" r:id="rId146" xr:uid="{00000000-0004-0000-0000-000085010000}"/>
    <hyperlink ref="N233" r:id="rId147" xr:uid="{00000000-0004-0000-0000-000086010000}"/>
    <hyperlink ref="N39" r:id="rId148" xr:uid="{00000000-0004-0000-0000-000089010000}"/>
    <hyperlink ref="N50" r:id="rId149" xr:uid="{00000000-0004-0000-0000-00008B010000}"/>
    <hyperlink ref="N92" r:id="rId150" xr:uid="{00000000-0004-0000-0000-00008E010000}"/>
    <hyperlink ref="N223" r:id="rId151" xr:uid="{00000000-0004-0000-0000-000093010000}"/>
    <hyperlink ref="N250" r:id="rId152" xr:uid="{00000000-0004-0000-0000-000096010000}"/>
    <hyperlink ref="N294" r:id="rId153" xr:uid="{00000000-0004-0000-0000-000099010000}"/>
    <hyperlink ref="N321" r:id="rId154" xr:uid="{00000000-0004-0000-0000-00009B010000}"/>
    <hyperlink ref="N342" r:id="rId155" xr:uid="{00000000-0004-0000-0000-00009C010000}"/>
    <hyperlink ref="N366" r:id="rId156" xr:uid="{00000000-0004-0000-0000-00009E010000}"/>
    <hyperlink ref="N372" r:id="rId157" xr:uid="{00000000-0004-0000-0000-00009F010000}"/>
    <hyperlink ref="N399" r:id="rId158" xr:uid="{00000000-0004-0000-0000-0000A1010000}"/>
    <hyperlink ref="N559" r:id="rId159" xr:uid="{00000000-0004-0000-0000-0000A3010000}"/>
    <hyperlink ref="N612" r:id="rId160" xr:uid="{00000000-0004-0000-0000-0000A5010000}"/>
    <hyperlink ref="N631" r:id="rId161" xr:uid="{00000000-0004-0000-0000-0000A6010000}"/>
    <hyperlink ref="N133" r:id="rId162" xr:uid="{00000000-0004-0000-0000-0000AC010000}"/>
    <hyperlink ref="N264" r:id="rId163" xr:uid="{00000000-0004-0000-0000-0000AD010000}"/>
    <hyperlink ref="N390" r:id="rId164" xr:uid="{00000000-0004-0000-0000-0000AE010000}"/>
    <hyperlink ref="N536" r:id="rId165" xr:uid="{00000000-0004-0000-0000-0000B0010000}"/>
    <hyperlink ref="N546" r:id="rId166" xr:uid="{00000000-0004-0000-0000-0000B1010000}"/>
    <hyperlink ref="N562" r:id="rId167" xr:uid="{00000000-0004-0000-0000-0000B2010000}"/>
    <hyperlink ref="N613" r:id="rId168" xr:uid="{00000000-0004-0000-0000-0000B3010000}"/>
    <hyperlink ref="N645" r:id="rId169" xr:uid="{00000000-0004-0000-0000-0000B4010000}"/>
    <hyperlink ref="N291" r:id="rId170" display="mailto:AKattmann@lochgroup.com" xr:uid="{00000000-0004-0000-0000-0000B6010000}"/>
    <hyperlink ref="N26" r:id="rId171" xr:uid="{00000000-0004-0000-0000-0000BA010000}"/>
    <hyperlink ref="N382" r:id="rId172" xr:uid="{00000000-0004-0000-0000-0000C8010000}"/>
    <hyperlink ref="N422" r:id="rId173" xr:uid="{00000000-0004-0000-0000-0000CA010000}"/>
    <hyperlink ref="N542" r:id="rId174" xr:uid="{00000000-0004-0000-0000-0000D2010000}"/>
    <hyperlink ref="N561" r:id="rId175" xr:uid="{00000000-0004-0000-0000-0000D5010000}"/>
    <hyperlink ref="N418" r:id="rId176" xr:uid="{00000000-0004-0000-0000-0000D6010000}"/>
    <hyperlink ref="N235" r:id="rId177" xr:uid="{00000000-0004-0000-0000-0000D9010000}"/>
    <hyperlink ref="N9" r:id="rId178" xr:uid="{00000000-0004-0000-0000-0000DA010000}"/>
    <hyperlink ref="N163" r:id="rId179" xr:uid="{00000000-0004-0000-0000-0000DF010000}"/>
    <hyperlink ref="N192" r:id="rId180" xr:uid="{00000000-0004-0000-0000-0000E0010000}"/>
    <hyperlink ref="N270" r:id="rId181" xr:uid="{00000000-0004-0000-0000-0000E3010000}"/>
    <hyperlink ref="N318" r:id="rId182" xr:uid="{00000000-0004-0000-0000-0000E8010000}"/>
    <hyperlink ref="N365" r:id="rId183" xr:uid="{00000000-0004-0000-0000-0000EA010000}"/>
    <hyperlink ref="N400" r:id="rId184" xr:uid="{00000000-0004-0000-0000-0000EC010000}"/>
    <hyperlink ref="N489" r:id="rId185" xr:uid="{00000000-0004-0000-0000-0000F0010000}"/>
    <hyperlink ref="N533" r:id="rId186" xr:uid="{00000000-0004-0000-0000-0000F2010000}"/>
    <hyperlink ref="N587" r:id="rId187" xr:uid="{00000000-0004-0000-0000-0000F5010000}"/>
    <hyperlink ref="N596" r:id="rId188" xr:uid="{00000000-0004-0000-0000-0000F6010000}"/>
    <hyperlink ref="N619" r:id="rId189" xr:uid="{00000000-0004-0000-0000-0000F8010000}"/>
    <hyperlink ref="N393" r:id="rId190" xr:uid="{00000000-0004-0000-0000-0000FB010000}"/>
    <hyperlink ref="N298" r:id="rId191" xr:uid="{00000000-0004-0000-0000-0000FD010000}"/>
    <hyperlink ref="N488" r:id="rId192" display="mailto:dawnreplogle@resogrp.com" xr:uid="{00000000-0004-0000-0000-0000FE010000}"/>
    <hyperlink ref="N415" r:id="rId193" xr:uid="{00000000-0004-0000-0000-0000FF010000}"/>
    <hyperlink ref="N551" r:id="rId194" xr:uid="{00000000-0004-0000-0000-000002020000}"/>
    <hyperlink ref="N194" r:id="rId195" display="mailto:jfurgason@cbbel-in.com" xr:uid="{00000000-0004-0000-0000-000003020000}"/>
    <hyperlink ref="N579" r:id="rId196" xr:uid="{00000000-0004-0000-0000-000005020000}"/>
    <hyperlink ref="N322" r:id="rId197" xr:uid="{00000000-0004-0000-0000-000009020000}"/>
    <hyperlink ref="N168" r:id="rId198" xr:uid="{00000000-0004-0000-0000-00000C020000}"/>
    <hyperlink ref="N149" r:id="rId199" xr:uid="{00000000-0004-0000-0000-00000F020000}"/>
    <hyperlink ref="N181" r:id="rId200" xr:uid="{00000000-0004-0000-0000-000010020000}"/>
    <hyperlink ref="N333" r:id="rId201" xr:uid="{00000000-0004-0000-0000-000011020000}"/>
    <hyperlink ref="N493" r:id="rId202" xr:uid="{00000000-0004-0000-0000-000014020000}"/>
    <hyperlink ref="N4" r:id="rId203" xr:uid="{00000000-0004-0000-0000-000018020000}"/>
    <hyperlink ref="N303" r:id="rId204" xr:uid="{00000000-0004-0000-0000-00001F020000}"/>
    <hyperlink ref="N354" r:id="rId205" xr:uid="{00000000-0004-0000-0000-000021020000}"/>
    <hyperlink ref="N453" r:id="rId206" xr:uid="{00000000-0004-0000-0000-000022020000}"/>
    <hyperlink ref="N501" r:id="rId207" xr:uid="{00000000-0004-0000-0000-000023020000}"/>
    <hyperlink ref="N569" r:id="rId208" xr:uid="{00000000-0004-0000-0000-000026020000}"/>
    <hyperlink ref="N523" r:id="rId209" xr:uid="{00000000-0004-0000-0000-000027020000}"/>
    <hyperlink ref="N588" r:id="rId210" xr:uid="{00000000-0004-0000-0000-000029020000}"/>
    <hyperlink ref="N594" r:id="rId211" xr:uid="{00000000-0004-0000-0000-00002A020000}"/>
    <hyperlink ref="N490" r:id="rId212" xr:uid="{00000000-0004-0000-0000-00002B020000}"/>
    <hyperlink ref="N276" r:id="rId213" xr:uid="{00000000-0004-0000-0000-000031020000}"/>
    <hyperlink ref="N7" r:id="rId214" xr:uid="{00000000-0004-0000-0000-00001C000000}"/>
    <hyperlink ref="N6" r:id="rId215" xr:uid="{7E918C9B-89D1-4DB3-BBDE-558DF83E62CD}"/>
    <hyperlink ref="N64" r:id="rId216" xr:uid="{4D948E84-6AFC-480C-B772-02E8F16F35B8}"/>
    <hyperlink ref="N320" r:id="rId217" display="mailto:karl.krukenberg@wsp.com" xr:uid="{ED6EC2DF-6BA4-4384-9465-55C13E54F369}"/>
    <hyperlink ref="N141" r:id="rId218" xr:uid="{138AA138-1CAF-49FF-B498-D45B5DC16B39}"/>
    <hyperlink ref="N116" r:id="rId219" xr:uid="{07F157B7-3B9B-4D75-A118-77B3D983A9E8}"/>
    <hyperlink ref="N580" r:id="rId220" xr:uid="{4C5B3BC5-1E17-4576-898F-B6291BDE5CFB}"/>
    <hyperlink ref="N167" r:id="rId221" xr:uid="{A54026DE-A6B8-4D8E-B0A8-0260B8F73CC2}"/>
    <hyperlink ref="N585" r:id="rId222" xr:uid="{B2DAAB11-7B7C-414A-8952-EB2C36B4B16D}"/>
    <hyperlink ref="N47" r:id="rId223" xr:uid="{2F064564-2F86-4E2D-9BF6-A2EF314EEBEB}"/>
    <hyperlink ref="N548" r:id="rId224" xr:uid="{99D682C8-3474-44A6-ACD4-B774AE1E2053}"/>
    <hyperlink ref="N377" r:id="rId225" xr:uid="{384E7766-50F6-4CA7-82B5-7B02FE520AFB}"/>
    <hyperlink ref="N297" r:id="rId226" xr:uid="{3FF6BE26-9D46-4D69-B5C7-D1B46CCA33E8}"/>
    <hyperlink ref="N310" r:id="rId227" xr:uid="{B4AF171F-AA04-46F0-853A-BA90A5E5F207}"/>
    <hyperlink ref="N648" r:id="rId228" xr:uid="{EA0B80A0-A8A5-4CA8-9851-C0BB1357F441}"/>
    <hyperlink ref="N100" r:id="rId229" xr:uid="{6D9D8AD3-A1AF-4227-8DEA-3B1F7EDE4DB3}"/>
    <hyperlink ref="N193" r:id="rId230" xr:uid="{23D65623-1AD6-4D84-AC66-D22EE88867D3}"/>
    <hyperlink ref="N42" r:id="rId231" xr:uid="{08BEF4CD-685A-45FD-92EB-103095A6BE41}"/>
    <hyperlink ref="N620" r:id="rId232" xr:uid="{58A37CC8-8ED5-44D5-890A-46DDD1D53D3A}"/>
    <hyperlink ref="N461" r:id="rId233" xr:uid="{F2A1BF02-D5E3-4A39-BB3E-4D116B4C238E}"/>
    <hyperlink ref="N341" r:id="rId234" xr:uid="{19A3A7C6-C107-4A29-A260-F0CAFE1F47DD}"/>
    <hyperlink ref="N165" r:id="rId235" xr:uid="{E4E93E1F-0103-4A3E-BD5E-A2C33BA45D33}"/>
    <hyperlink ref="N572" r:id="rId236" xr:uid="{7EBFDD1B-1FE3-4D7D-BCD1-2A14E24780AE}"/>
    <hyperlink ref="N104" r:id="rId237" xr:uid="{E8404B3A-BD46-466F-9B5A-B7B685C1098B}"/>
    <hyperlink ref="N240" r:id="rId238" xr:uid="{EE562869-2545-4AC3-8FED-B3ABEBF4876D}"/>
    <hyperlink ref="N258" r:id="rId239" xr:uid="{4884A944-27FE-4667-84EE-EE05111ACE7A}"/>
    <hyperlink ref="N296" r:id="rId240" xr:uid="{665753F3-79CA-40D9-9742-450AD045917F}"/>
    <hyperlink ref="N466" r:id="rId241" xr:uid="{8BF715FB-50FC-4567-988C-A76E0874BF1D}"/>
    <hyperlink ref="N111" r:id="rId242" xr:uid="{44F5D4A7-5ECE-406A-ABE8-CCB2E3D7CEBB}"/>
    <hyperlink ref="N472" r:id="rId243" xr:uid="{83524462-9AF9-40AD-8004-B766E270A168}"/>
    <hyperlink ref="N115" r:id="rId244" xr:uid="{7D6EA5B9-EC5E-4C1D-8CDA-52C9AFDDA8F4}"/>
    <hyperlink ref="N33" r:id="rId245" xr:uid="{F5680FCB-0CDE-4A85-A62F-C29D9CFAEDF7}"/>
    <hyperlink ref="N395" r:id="rId246" xr:uid="{F72B34C5-2838-4640-B3AF-C4B39655C323}"/>
    <hyperlink ref="N207" r:id="rId247" xr:uid="{EC23A648-72BF-4078-9629-1B55F23F9730}"/>
    <hyperlink ref="N649" r:id="rId248" xr:uid="{8F754F0C-840E-4D07-9A11-2FC1C36B66AA}"/>
    <hyperlink ref="N269" r:id="rId249" xr:uid="{292898E2-4624-430B-8F34-7D6940C5D833}"/>
    <hyperlink ref="N451" r:id="rId250" xr:uid="{EE2AEABB-AFD9-4B96-B05E-D3FF0657512F}"/>
    <hyperlink ref="N430" r:id="rId251" xr:uid="{64054FA9-5F89-447C-A593-F9A364B66864}"/>
    <hyperlink ref="N56" r:id="rId252" xr:uid="{EDAD49F0-0271-457D-9CB2-E7BD6E82E1AD}"/>
    <hyperlink ref="N283" r:id="rId253" xr:uid="{F105214A-2B33-4CBC-9C15-0734FA182680}"/>
    <hyperlink ref="N36" r:id="rId254" xr:uid="{618A8CF4-62F5-44FE-B47D-E4C9115E245D}"/>
    <hyperlink ref="N636" r:id="rId255" xr:uid="{AA180508-9232-48A3-91EB-B5456BE20680}"/>
    <hyperlink ref="N644" r:id="rId256" xr:uid="{128EE874-C243-4B92-8CC1-DE55ABB6D382}"/>
    <hyperlink ref="N351" r:id="rId257" xr:uid="{E280AD3A-A2CC-4859-8B5C-8F4753C6A3EC}"/>
    <hyperlink ref="N202" r:id="rId258" xr:uid="{187DF119-B2DB-4F70-A6A0-58838B20B04C}"/>
    <hyperlink ref="N509" r:id="rId259" xr:uid="{27F6B27B-D93D-44F6-8BD6-F24CFF167D12}"/>
    <hyperlink ref="N327" r:id="rId260" xr:uid="{222121F4-3DE2-4B13-B12B-73BD84B3529C}"/>
    <hyperlink ref="N635" r:id="rId261" xr:uid="{300D2AB6-B081-47E8-BC35-F626F5963356}"/>
    <hyperlink ref="N14" r:id="rId262" xr:uid="{AE7DCC3B-AE83-4CEB-AA84-1398C22863A4}"/>
    <hyperlink ref="N384" r:id="rId263" xr:uid="{10ED95B6-88A1-459D-8CB4-FAD4FA41B54F}"/>
    <hyperlink ref="N420" r:id="rId264" xr:uid="{0CC57A9A-3124-4373-87EB-12D0C65FDBD1}"/>
    <hyperlink ref="N522" r:id="rId265" xr:uid="{AD735A97-9F8C-4BB2-9974-3CEB347D685B}"/>
    <hyperlink ref="N419" r:id="rId266" xr:uid="{4E837CFC-58AE-4E2B-ACF2-11DCE4292115}"/>
    <hyperlink ref="N385" r:id="rId267" xr:uid="{345B615B-F06E-4A0B-97BC-CE40C817318A}"/>
    <hyperlink ref="N475" r:id="rId268" xr:uid="{337AA404-19FF-4321-B39B-67BB026B6775}"/>
    <hyperlink ref="N499" r:id="rId269" xr:uid="{79A8E1E7-0A15-4429-A1CD-3BD93517FCEA}"/>
    <hyperlink ref="N586" r:id="rId270" xr:uid="{1B1834B6-B058-4BC7-9023-414CB6F251B0}"/>
    <hyperlink ref="N637" r:id="rId271" xr:uid="{C2069653-D40A-4B16-884A-878CCCE8B9FF}"/>
    <hyperlink ref="N186" r:id="rId272" xr:uid="{D74C0EF5-BB0E-4EB8-8D34-5353D55C657D}"/>
    <hyperlink ref="N374" r:id="rId273" display="mailto:BMccord@dnr.IN.gov" xr:uid="{195D9384-5103-437D-9DB2-3DFA9A79F1DB}"/>
    <hyperlink ref="N340" r:id="rId274" display="mailto:BLayton@bfsengr.com" xr:uid="{BF05E1FF-BCA6-4CDD-8B1F-95B76BF4196E}"/>
    <hyperlink ref="N571" r:id="rId275" display="mailto:btaylor@aztec.us" xr:uid="{FA310161-36FB-4E8C-B13D-A8F530E2134B}"/>
    <hyperlink ref="N465" r:id="rId276" display="mailto:rpluckebaum@corradino.com" xr:uid="{90DEB77C-39A2-4387-AEBB-FC94C7BE1D4A}"/>
    <hyperlink ref="N550" r:id="rId277" display="mailto:devin.stettler@ucindy.com" xr:uid="{04CECCE7-6F99-4E6B-B59C-B346239A26CD}"/>
    <hyperlink ref="N497" r:id="rId278" tooltip="mailto:mroberts@vsengineering.com" display="mailto:mroberts@vsengineering.com" xr:uid="{7BC867BE-EECD-4A99-97CB-0915BCF66A62}"/>
    <hyperlink ref="N160" r:id="rId279" xr:uid="{21565E3F-9C3D-4046-9DCD-E1262E782FC8}"/>
    <hyperlink ref="N20" r:id="rId280" xr:uid="{7901389A-0170-40FA-A931-B0A7ADFBB56C}"/>
    <hyperlink ref="N584" r:id="rId281" display="mailto:lvale@hwlochner.com" xr:uid="{5CF91E06-06D5-4D90-A03D-93032ED6F120}"/>
    <hyperlink ref="N361" r:id="rId282" display="mailto:marriotthm@cdmsmith.com" xr:uid="{FA3BC11E-2430-41FE-BCE8-826B68F394E5}"/>
    <hyperlink ref="N624" r:id="rId283" display="mailto:twieseke@lochgroup.com" xr:uid="{F47B0A7E-AFD2-4736-AFDE-BB7075A964CF}"/>
    <hyperlink ref="N634" r:id="rId284" display="mailto:rwinebrinner@lochgroup.com" xr:uid="{616F6A6F-E7EC-413D-BD41-1FA8CFDDBE92}"/>
    <hyperlink ref="N251" r:id="rId285" xr:uid="{47B29D94-EFE2-4017-B7A2-85AC335B2C17}"/>
    <hyperlink ref="N324" r:id="rId286" display="mailto:rkuruc@hbkengineering.com" xr:uid="{0DDE7B40-E43C-4DE0-B5C7-73B1D85F5B61}"/>
    <hyperlink ref="N436" r:id="rId287" display="mailto:michael.oliphant@ucindy.com" xr:uid="{96923BE4-EE08-4F1E-9FF7-8A8EC0A86751}"/>
    <hyperlink ref="N59" r:id="rId288" xr:uid="{33B02E70-3ED5-4E46-8C6A-15224116F198}"/>
    <hyperlink ref="N53" r:id="rId289" xr:uid="{973EE43B-2EDF-4F44-BEC3-218097FC9DC3}"/>
    <hyperlink ref="N478" r:id="rId290" display="mailto:richray512@gmail.com" xr:uid="{2F8B7854-6D48-44F8-A764-1EA331385D50}"/>
    <hyperlink ref="N63" r:id="rId291" xr:uid="{E61D2CFE-0546-4677-833B-4AE77295387D}"/>
    <hyperlink ref="N301" r:id="rId292" display="mailto:pkillian@cfsenv.com" xr:uid="{6E4620F4-4DA3-4F9C-B74F-1B22809CDCE1}"/>
    <hyperlink ref="N114" r:id="rId293" xr:uid="{3343F53E-D961-4A9F-8858-5EA93CE845FA}"/>
    <hyperlink ref="N143" r:id="rId294" xr:uid="{0B89FDC3-9F43-4F39-8F34-3F48F3CABFFB}"/>
    <hyperlink ref="N173" r:id="rId295" xr:uid="{67EB39D8-EDCC-4F1B-A204-2200951CC62F}"/>
    <hyperlink ref="N175" r:id="rId296" xr:uid="{3E3D26DC-8751-4BF0-A009-C2B2B4810CF9}"/>
    <hyperlink ref="N197" r:id="rId297" xr:uid="{5FD926F2-BD4F-4314-99D8-D3028C39D270}"/>
    <hyperlink ref="N220" r:id="rId298" xr:uid="{39692A31-7EE7-41E5-847B-4BE7CABA25A9}"/>
    <hyperlink ref="N228" r:id="rId299" xr:uid="{694EDDE2-A225-4D4D-B445-4DA35A1A73F1}"/>
    <hyperlink ref="N231" r:id="rId300" xr:uid="{19E61AF2-8C10-4B2D-ABAC-5B2B2CDBEF64}"/>
    <hyperlink ref="N234" r:id="rId301" xr:uid="{8CB42FE7-0485-45C1-A10B-D63EBA70ABCB}"/>
    <hyperlink ref="N237" r:id="rId302" xr:uid="{D67AFFDE-2482-41E0-B0AB-338F8E378CDD}"/>
    <hyperlink ref="N238" r:id="rId303" xr:uid="{47ED9A5C-6C9A-4CEA-A55D-E2E9040D06B2}"/>
    <hyperlink ref="N2" r:id="rId304" xr:uid="{6F1A9675-76BA-43D3-AC88-5F340AE5AE66}"/>
    <hyperlink ref="N13" r:id="rId305" xr:uid="{2697DFB3-6CC7-4962-8F46-86271B89CF40}"/>
    <hyperlink ref="N18" r:id="rId306" xr:uid="{CD6353CA-BAE2-4C0C-88D1-0DF8B35AEEED}"/>
    <hyperlink ref="N81" r:id="rId307" xr:uid="{0DCE7809-F8BF-440F-9B3F-1A84D30BCEEB}"/>
    <hyperlink ref="N93" r:id="rId308" xr:uid="{4CA06DF7-33C3-4716-B159-674DDACA0CAC}"/>
    <hyperlink ref="N261" r:id="rId309" xr:uid="{E12643C6-C076-4910-B7FF-0AFE5BF6A55B}"/>
    <hyperlink ref="N263" r:id="rId310" xr:uid="{60801018-47E8-44F2-A392-6C82E1B00298}"/>
    <hyperlink ref="N271" r:id="rId311" xr:uid="{5E2B0FC9-B7CF-49AE-BF2D-FD81AA9449F1}"/>
    <hyperlink ref="N272" r:id="rId312" xr:uid="{4BF0DAB7-A9AA-43F7-899C-C88E7F9C91E5}"/>
    <hyperlink ref="N280" r:id="rId313" xr:uid="{D59CAF74-CFD1-4E4D-8172-AF8FDE5FED56}"/>
    <hyperlink ref="N293" r:id="rId314" xr:uid="{2A2C534D-3B61-470E-89EC-7C1F7F5F5831}"/>
    <hyperlink ref="N314" r:id="rId315" xr:uid="{3B63A027-FDCF-4C59-B84E-8FDFF8674221}"/>
    <hyperlink ref="N315" r:id="rId316" xr:uid="{D5F6A503-D037-448F-96AE-C1A300DE2C7D}"/>
    <hyperlink ref="N323" r:id="rId317" xr:uid="{69E52162-447D-442B-A2B5-D89780021B3E}"/>
    <hyperlink ref="N352" r:id="rId318" xr:uid="{0C555018-DBEE-4D09-93EA-E9734083E4D2}"/>
    <hyperlink ref="N356" r:id="rId319" xr:uid="{B22F4701-2829-49FE-AEAD-F91C7F4940EA}"/>
    <hyperlink ref="N381" r:id="rId320" xr:uid="{08969966-1F65-47BD-8A6B-BA41563C63E8}"/>
    <hyperlink ref="N405" r:id="rId321" xr:uid="{744F4837-7152-4CC1-B550-5421A7DF1E44}"/>
    <hyperlink ref="N447" r:id="rId322" xr:uid="{C0A7C28A-6903-497D-90B7-44002D88DF83}"/>
    <hyperlink ref="N470" r:id="rId323" xr:uid="{B882BC07-E4B5-4009-947E-E9442792DB08}"/>
    <hyperlink ref="N541" r:id="rId324" xr:uid="{059545D9-D46B-407A-A009-40905957CF4B}"/>
    <hyperlink ref="N446" r:id="rId325" xr:uid="{B49DE23B-9C9F-41FB-8E56-589E088A5A14}"/>
    <hyperlink ref="N467" r:id="rId326" xr:uid="{4BE55356-75FD-4974-8423-0FFC835412B9}"/>
    <hyperlink ref="N524" r:id="rId327" xr:uid="{DA777EA4-E4BA-4742-82E4-A1D76598BDC8}"/>
    <hyperlink ref="N573" r:id="rId328" xr:uid="{1B1280C1-B208-4B64-9167-E5A2FCBDF049}"/>
    <hyperlink ref="N595" r:id="rId329" xr:uid="{9A73A2F1-BF42-42C9-945F-7EB32AE63D54}"/>
    <hyperlink ref="N627" r:id="rId330" xr:uid="{D2931194-EEA8-4623-B031-5D8F314E564C}"/>
    <hyperlink ref="N254" r:id="rId331" xr:uid="{74E8EB7A-1201-4F37-A40D-512D3EB25F19}"/>
    <hyperlink ref="N359" r:id="rId332" xr:uid="{73B9D21E-0BBA-40A8-BFB8-A54DC30FBDC3}"/>
    <hyperlink ref="N398" r:id="rId333" display="mailto:danmiller@HNTB.com" xr:uid="{939F4AF2-8498-4A03-95EA-4441292B3AF5}"/>
    <hyperlink ref="N651" r:id="rId334" display="mailto:lindaz@metricenv.com" xr:uid="{A6CFC3BE-EE73-4E7B-BF75-1AFED227A988}"/>
    <hyperlink ref="N597" r:id="rId335" display="mailto:rwalker@b-l-n.com" xr:uid="{7B7357A3-5658-4A83-BC83-D1F93154D761}"/>
    <hyperlink ref="N386" r:id="rId336" xr:uid="{2C6D5819-5C21-4F13-B9AA-7A9C66E9A184}"/>
    <hyperlink ref="N83" r:id="rId337" display="mailto:wbutch@Fishbeck.com" xr:uid="{54329949-C3E3-4D93-9953-A8D4B17AFE5E}"/>
    <hyperlink ref="N266" r:id="rId338" display="mailto:rhosek@att.net" xr:uid="{F1F98D2A-93B6-4C36-AB49-3C3536A015C0}"/>
    <hyperlink ref="N19" r:id="rId339" xr:uid="{FCAFD926-A0CE-45A6-BF7C-9BF99224948C}"/>
    <hyperlink ref="N609" r:id="rId340" xr:uid="{1E4D7518-571F-4552-A00F-3200A92840C4}"/>
    <hyperlink ref="N363" r:id="rId341" xr:uid="{6C122C3A-F69B-4955-89A4-F28233FAB416}"/>
    <hyperlink ref="N360" r:id="rId342" xr:uid="{14E4D9E5-9050-4697-A638-7F14598FF2D0}"/>
    <hyperlink ref="N224" r:id="rId343" xr:uid="{18033F43-DA9A-4AF8-98DE-075674372D73}"/>
    <hyperlink ref="N528" r:id="rId344" xr:uid="{1B32AF18-877C-49A9-9636-EBFCD1A87504}"/>
    <hyperlink ref="N203" r:id="rId345" xr:uid="{CFDEC5F5-B693-4E65-9DB1-4E78EFE51D17}"/>
    <hyperlink ref="N171" r:id="rId346" xr:uid="{FD711008-EC8A-4D0D-990D-308B672E925E}"/>
    <hyperlink ref="N618" r:id="rId347" xr:uid="{50BF4AB7-9F4C-4B9E-8633-A5F6FF32E8BC}"/>
    <hyperlink ref="N540" r:id="rId348" xr:uid="{9AAD8883-E270-44D1-A589-D36F55315965}"/>
    <hyperlink ref="N392" r:id="rId349" xr:uid="{59334B56-42E3-41EB-9901-BD7263A858FC}"/>
    <hyperlink ref="N537" r:id="rId350" xr:uid="{05B0AC4C-523F-41AE-AEB6-365FF527649A}"/>
    <hyperlink ref="N426" r:id="rId351" xr:uid="{B2EE7710-7289-4C91-8EDD-F7C07FE77590}"/>
    <hyperlink ref="N249" r:id="rId352" xr:uid="{5C027834-FF88-40D2-BEAA-DACD85E78136}"/>
    <hyperlink ref="N371" r:id="rId353" xr:uid="{A7B53009-3489-4F31-8135-3E8A2E7EFC10}"/>
    <hyperlink ref="N136" r:id="rId354" xr:uid="{A0484F23-AE47-40CF-A0B6-1E16BEA8E5D9}"/>
    <hyperlink ref="N389" r:id="rId355" xr:uid="{6999971E-EF8E-4B70-BA73-0EB0E58DD6B2}"/>
    <hyperlink ref="N479" r:id="rId356" xr:uid="{6C1479FA-6700-410D-83B7-405BAC83525A}"/>
    <hyperlink ref="N639" r:id="rId357" xr:uid="{EEE83DD2-3B2A-4175-840A-AAAB1F23120B}"/>
    <hyperlink ref="N325" r:id="rId358" xr:uid="{EF6D2412-B77F-4736-99FC-42D9C6EE7013}"/>
    <hyperlink ref="N549" r:id="rId359" xr:uid="{7FC009F2-723D-4CDE-94A7-CEEDAC7A3E0B}"/>
    <hyperlink ref="N433" r:id="rId360" xr:uid="{509E92D4-AB4B-4F2E-B438-B896F4C1112B}"/>
    <hyperlink ref="N277" r:id="rId361" xr:uid="{40501683-C0FF-4110-BB08-DF2C3EC929D0}"/>
    <hyperlink ref="N145" r:id="rId362" xr:uid="{B975CC6B-6A33-4A3B-AF24-6A24C42F7E4D}"/>
    <hyperlink ref="N259" r:id="rId363" xr:uid="{6C630EBC-D80E-449B-AB37-3046634BC0E2}"/>
    <hyperlink ref="N170" r:id="rId364" xr:uid="{5E64EFE8-41FB-4B09-B70E-CBF3A4AD8F75}"/>
    <hyperlink ref="N218" r:id="rId365" xr:uid="{45EB6AC0-7CD7-405F-815C-F6D6599024AC}"/>
    <hyperlink ref="N125" r:id="rId366" xr:uid="{B3DFAB06-79A7-4D28-8FAA-D429DFF9C2E4}"/>
    <hyperlink ref="N102" r:id="rId367" xr:uid="{2EF95621-C4CA-4B56-B4C4-0F41ACF5F016}"/>
    <hyperlink ref="N622" r:id="rId368" xr:uid="{A02E838D-DAB6-4BE1-932C-E2ED7BF023E7}"/>
    <hyperlink ref="N529" r:id="rId369" xr:uid="{D764BC57-E9DF-4781-A97B-AC94D6120338}"/>
    <hyperlink ref="N335" r:id="rId370" xr:uid="{E68C32CE-B4F0-4FEA-A93D-9EAD716211AE}"/>
    <hyperlink ref="N139" r:id="rId371" xr:uid="{05BA3788-2FF2-43F4-A322-502B54F74667}"/>
    <hyperlink ref="N129" r:id="rId372" display="mailto:sdavidson@structurepoint.com" xr:uid="{D9D8EC1F-BC76-4E3E-8FBE-9AFF8A8EAB82}"/>
    <hyperlink ref="N131" r:id="rId373" xr:uid="{285E71CE-73FD-40DC-8C20-6432EF871E50}"/>
    <hyperlink ref="N409" r:id="rId374" display="mailto:Chelsea.Modlin@lochgroup.com" xr:uid="{A6980DFE-1059-4E27-BEA7-511AFE2E5B7C}"/>
    <hyperlink ref="N369" r:id="rId375" display="mailto:mary.matrisciano@mbakerintl.com" xr:uid="{473A7C67-FA1F-4B6B-A7E2-BACA843E3E83}"/>
    <hyperlink ref="N512" r:id="rId376" xr:uid="{5F8A7B0C-BF5E-45A0-B862-A198064A5F0E}"/>
    <hyperlink ref="N113" r:id="rId377" xr:uid="{4BFBB6BF-B84C-4690-A601-5E313D91894F}"/>
    <hyperlink ref="N179" r:id="rId378" xr:uid="{FCC52C68-8BB9-4316-A958-AE708D8BD499}"/>
    <hyperlink ref="N205" r:id="rId379" xr:uid="{E4638E6F-26C3-4D87-AAEE-79F37E728906}"/>
    <hyperlink ref="N221" r:id="rId380" xr:uid="{21BE0345-9D06-492D-9689-01CC251C50D1}"/>
    <hyperlink ref="N306" r:id="rId381" xr:uid="{92F4EEEF-CF29-49E2-9279-26F280C9D2DB}"/>
    <hyperlink ref="N391" r:id="rId382" xr:uid="{412DC59A-FD4D-4D47-8355-941C65601D2A}"/>
    <hyperlink ref="N423" r:id="rId383" xr:uid="{CEB8B320-60CC-415A-9F99-C41D099A3977}"/>
    <hyperlink ref="N455" r:id="rId384" xr:uid="{149D9C97-710D-4DD5-9F28-26E9328FD6EB}"/>
    <hyperlink ref="N459" r:id="rId385" xr:uid="{3D3E0DBB-9838-40E9-8653-06311DF3C89E}"/>
    <hyperlink ref="N531" r:id="rId386" xr:uid="{C2416687-1CC6-4CD2-BEA6-347EBDAB6E78}"/>
    <hyperlink ref="N560" r:id="rId387" xr:uid="{94575A8B-8B94-428A-A879-DE3AA1AD5863}"/>
    <hyperlink ref="N589" r:id="rId388" xr:uid="{965B1E08-FC62-4946-9B5A-E9D576397485}"/>
    <hyperlink ref="N590" r:id="rId389" xr:uid="{8E5D75ED-BCA6-40BF-9521-959740F36AFD}"/>
    <hyperlink ref="N592" r:id="rId390" xr:uid="{344BBBF6-CEA5-4971-9BD4-35B8B7DF04F7}"/>
    <hyperlink ref="N599" r:id="rId391" xr:uid="{540B89CB-6D6C-4F8D-BF30-94E3589B3395}"/>
    <hyperlink ref="N626" r:id="rId392" xr:uid="{F287F465-1106-4F70-A8E2-8B7917E9A997}"/>
    <hyperlink ref="N34" r:id="rId393" xr:uid="{6A3FB35D-9EDD-4BA4-8E7E-A4352D48483B}"/>
    <hyperlink ref="N78" r:id="rId394" xr:uid="{BD91B73C-E94F-4116-9191-4522B0F1DEB6}"/>
    <hyperlink ref="N454" r:id="rId395" xr:uid="{AEF694A1-C9DB-40A2-BAFE-FF524F76BC10}"/>
    <hyperlink ref="N421" r:id="rId396" xr:uid="{4A72FA3D-E990-48D8-8F21-C3D523C2446F}"/>
    <hyperlink ref="N452" r:id="rId397" xr:uid="{FF29D814-0826-403A-AF39-8E8F852AF5B2}"/>
    <hyperlink ref="N278" r:id="rId398" xr:uid="{6750B592-10A9-4DEB-9488-D2EFD977BF2A}"/>
    <hyperlink ref="N413" r:id="rId399" xr:uid="{2F78C735-8DFD-41A9-88B9-919060E14752}"/>
    <hyperlink ref="N403" r:id="rId400" xr:uid="{3E34D4E9-32CB-44EF-A088-1103B74495F0}"/>
    <hyperlink ref="N368" r:id="rId401" xr:uid="{7A41E5D4-C6E0-4D13-B49B-3ABDC4FF0986}"/>
    <hyperlink ref="N61" r:id="rId402" xr:uid="{E104B2F7-27CA-44D2-B3C3-C3EF2D39A32C}"/>
    <hyperlink ref="N32" r:id="rId403" xr:uid="{3D515294-EC38-4E60-94B0-C5692DA9D26A}"/>
    <hyperlink ref="N52" r:id="rId404" xr:uid="{FE4D19CE-36B7-42F2-8025-735A59ED27E0}"/>
    <hyperlink ref="N134" r:id="rId405" xr:uid="{FF2E0348-FAEE-472D-A772-F87021261DF1}"/>
    <hyperlink ref="N316" r:id="rId406" xr:uid="{305395BD-D5CC-4D80-9029-F541CA354626}"/>
    <hyperlink ref="N362" r:id="rId407" xr:uid="{1AE999D8-9CCC-487F-B0BC-403766AC2BBA}"/>
    <hyperlink ref="N437" r:id="rId408" xr:uid="{9AC9B259-6DEE-413E-93E8-90C106F15308}"/>
    <hyperlink ref="N482" r:id="rId409" xr:uid="{7FFA7E3F-E97F-456C-BEA7-F5DB84C1D12A}"/>
    <hyperlink ref="N441" r:id="rId410" xr:uid="{A97127A3-DC84-4ACB-BF4A-732BDA93984A}"/>
    <hyperlink ref="N583" r:id="rId411" xr:uid="{B04C6CB9-F6DD-42F7-85AD-B6207E8D63F2}"/>
    <hyperlink ref="N330" r:id="rId412" xr:uid="{1D97EF31-7836-478B-AFC0-35C61A2B0554}"/>
    <hyperlink ref="N344" r:id="rId413" xr:uid="{E3860E36-74E4-4048-88E1-539A8770255C}"/>
    <hyperlink ref="N379" r:id="rId414" xr:uid="{1273F06D-61A0-4439-9A65-4FBEC9E0F727}"/>
    <hyperlink ref="N380" r:id="rId415" xr:uid="{65A5CAAA-5130-4688-A011-69258DC0FA15}"/>
    <hyperlink ref="N410" r:id="rId416" xr:uid="{474839DD-DE27-4B13-B14B-47A076AA153A}"/>
    <hyperlink ref="N474" r:id="rId417" xr:uid="{B0950B4B-54B2-46F7-8002-9029602DA6B9}"/>
    <hyperlink ref="N481" r:id="rId418" xr:uid="{37AABE75-87BD-4837-A499-7FD9EBB9CCDE}"/>
    <hyperlink ref="N516" r:id="rId419" xr:uid="{E238A601-A399-45D6-AB0A-9C32880DD84C}"/>
    <hyperlink ref="N600" r:id="rId420" xr:uid="{F5C30198-7C87-4BF9-91A1-E20C03671BE7}"/>
    <hyperlink ref="N89" r:id="rId421" xr:uid="{00FC5ECC-EB92-4F20-A27C-D60A136DE15D}"/>
    <hyperlink ref="N566" r:id="rId422" xr:uid="{3E4C46EC-7173-49AF-BA9F-C472BCDF86B7}"/>
    <hyperlink ref="N328" r:id="rId423" xr:uid="{2B4F80AD-623B-416D-83A3-4905A02498A2}"/>
    <hyperlink ref="N191" r:id="rId424" display="mailto:Cameron.Fraser@clarkdietz.com" xr:uid="{00DFA09F-5EEA-46DF-9EEA-75E96EF9E670}"/>
    <hyperlink ref="N146" r:id="rId425" xr:uid="{078BE72B-AABE-4341-9C26-DDBF3B667E0E}"/>
    <hyperlink ref="N534" r:id="rId426" xr:uid="{D40F24D2-D119-4976-8B9F-2A7E17033FAC}"/>
    <hyperlink ref="N532" r:id="rId427" xr:uid="{FA8A02BE-7F60-403A-BE97-106AF2508D1B}"/>
    <hyperlink ref="N476" r:id="rId428" xr:uid="{1E60515F-6BE1-47B8-BA2D-125A21935798}"/>
    <hyperlink ref="N25" r:id="rId429" xr:uid="{98A54E4C-0FA6-4703-A7E7-2A8491D21C10}"/>
    <hyperlink ref="N106" r:id="rId430" xr:uid="{E35A2D22-678E-4255-B23B-D559606C3167}"/>
    <hyperlink ref="N443" r:id="rId431" xr:uid="{552C8AE3-38DB-4546-B290-464E83AEF139}"/>
    <hyperlink ref="N416" r:id="rId432" xr:uid="{450D7136-5F14-45F7-8A0E-CA01B11FB416}"/>
    <hyperlink ref="N260" r:id="rId433" xr:uid="{B2533433-2F24-4EF5-AB16-78CED5A9665E}"/>
    <hyperlink ref="N407" r:id="rId434" xr:uid="{8F4B0234-15C7-4ABC-9DB7-E4B54E98AA14}"/>
    <hyperlink ref="N76" r:id="rId435" xr:uid="{49F7CF59-37C8-411C-AB64-7BB5A15EA52A}"/>
    <hyperlink ref="N226" r:id="rId436" xr:uid="{6099EE99-14D7-4DC5-96B4-A4382B165E4D}"/>
    <hyperlink ref="N214" r:id="rId437" xr:uid="{34ADDED1-80DA-41A2-9391-DDC9ACF32BAA}"/>
    <hyperlink ref="N28" r:id="rId438" xr:uid="{1BB716A7-366B-4D1B-8702-36D884C5BB89}"/>
    <hyperlink ref="N142" r:id="rId439" xr:uid="{D2A3130D-B5A8-42C2-98AE-09A50C020BDB}"/>
    <hyperlink ref="N86" r:id="rId440" xr:uid="{A06B0026-D302-481A-895C-A3A54503C86C}"/>
    <hyperlink ref="N153" r:id="rId441" xr:uid="{53875073-FF15-46A4-AD8E-E67C66F856BD}"/>
    <hyperlink ref="N312" r:id="rId442" xr:uid="{8EEA8D3F-4266-4111-8D34-12EDFCA7C45F}"/>
    <hyperlink ref="N514" r:id="rId443" xr:uid="{937F1576-26D9-4CBF-AE4C-FFB2F464A878}"/>
    <hyperlink ref="N435" r:id="rId444" xr:uid="{5C97A71F-AC57-41F8-90E2-E17AA97D0013}"/>
    <hyperlink ref="N570" r:id="rId445" xr:uid="{191C0F0B-A538-46F3-B3C4-641279755A91}"/>
    <hyperlink ref="N91" r:id="rId446" xr:uid="{27C281E6-DAF4-41E8-8E1A-C2805E5F7C13}"/>
    <hyperlink ref="N604" r:id="rId447" xr:uid="{6A0D1620-D0F8-47FD-ACB0-7C12B42E72BE}"/>
    <hyperlink ref="N646" r:id="rId448" xr:uid="{AE82DF5A-7C8F-464D-9E39-DA1D136AD5D2}"/>
    <hyperlink ref="N486" r:id="rId449" xr:uid="{88A3A360-42AE-4015-8A19-5BE27AD08B63}"/>
    <hyperlink ref="N212" r:id="rId450" xr:uid="{D7C45E2E-199F-4BB1-B1F2-2D1A145AAAED}"/>
    <hyperlink ref="N317" r:id="rId451" xr:uid="{C1D394C8-75AA-4C51-9D3C-04265D572E97}"/>
    <hyperlink ref="N414" r:id="rId452" xr:uid="{EAA3B054-EB85-401C-A043-C072790662F3}"/>
    <hyperlink ref="N174" r:id="rId453" display="mailto:Katie.FINNEY@egis-group.com" xr:uid="{E813E55E-A895-4254-89D6-F58DB9458549}"/>
    <hyperlink ref="N108" r:id="rId454" xr:uid="{F1116F2C-7415-46B7-9487-239690971CED}"/>
    <hyperlink ref="N347" r:id="rId455" xr:uid="{D650F82D-1767-4A19-876E-2C37A7808A44}"/>
    <hyperlink ref="N617" r:id="rId456" xr:uid="{AB8643C5-B154-4868-833E-C365D5C8A90C}"/>
    <hyperlink ref="N628" r:id="rId457" xr:uid="{C4768750-B577-4965-97C1-EA275FBCB1E3}"/>
    <hyperlink ref="N518" r:id="rId458" display="mailto:Taylor.Schwering@wsp.com" xr:uid="{214386CC-3DFC-45AF-85B8-2C99C66F0674}"/>
    <hyperlink ref="N574" r:id="rId459" display="mailto:caroline.tegeler@burgessniple.com" xr:uid="{30A0C82A-37C0-4537-9E5C-7FA8E3EE5B06}"/>
    <hyperlink ref="N397" r:id="rId460" xr:uid="{0CEBB4EA-3E00-4F79-BC52-780F7A8241E9}"/>
    <hyperlink ref="N94" r:id="rId461" xr:uid="{8E627AD0-DE43-4CC3-9CF1-5AB28E32B06E}"/>
    <hyperlink ref="N135" r:id="rId462" xr:uid="{4E410DEA-3603-48DD-B9E2-399ECD8897F4}"/>
    <hyperlink ref="N16" r:id="rId463" xr:uid="{CAA5EC0A-6830-4FD6-8E22-A77571F4E66E}"/>
    <hyperlink ref="N161" r:id="rId464" xr:uid="{25311334-D5C6-472E-9E73-276FA165906A}"/>
    <hyperlink ref="N126" r:id="rId465" xr:uid="{487E72AC-21A1-4484-A011-A98E9FCD3F2B}"/>
    <hyperlink ref="N198" r:id="rId466" xr:uid="{0998596D-1834-4860-A64A-E78130EC2F58}"/>
    <hyperlink ref="N219" r:id="rId467" xr:uid="{9A867F38-2F51-4797-A2BD-7AA2316999B3}"/>
    <hyperlink ref="N225" r:id="rId468" xr:uid="{32E76BB8-AAB4-475A-AED4-ABD9C22074E1}"/>
    <hyperlink ref="N339" r:id="rId469" xr:uid="{DF401198-2CBC-485D-BC9F-91EAE486D52C}"/>
    <hyperlink ref="N345" r:id="rId470" xr:uid="{BD1CF048-CF4C-4806-A12D-8F7A3F84E3C0}"/>
    <hyperlink ref="N239" r:id="rId471" xr:uid="{1E3AAD35-13E5-49D8-8222-16207766D7B4}"/>
    <hyperlink ref="N236" r:id="rId472" xr:uid="{CE72D325-B63C-4730-9A1B-CDA676B6339E}"/>
    <hyperlink ref="N598" r:id="rId473" xr:uid="{70EC4D47-8BC6-4052-926D-9D7373896765}"/>
    <hyperlink ref="N496" r:id="rId474" xr:uid="{9F6C894C-131F-48FA-9809-9EA4CF835134}"/>
    <hyperlink ref="N554" r:id="rId475" xr:uid="{BB0F8834-AAD1-44DA-9B4B-EA95BCE0804A}"/>
    <hyperlink ref="N408" r:id="rId476" xr:uid="{944D8B53-3118-4EA7-A030-DA403455657E}"/>
    <hyperlink ref="N439" r:id="rId477" xr:uid="{7220E7B5-1406-45CF-A4C8-FEDFDAB3DFBA}"/>
    <hyperlink ref="N601" r:id="rId478" xr:uid="{100B90FC-8A27-4CA9-83E2-5D5E7C2D77D6}"/>
    <hyperlink ref="N152" r:id="rId479" display="mailto:B.Earl@gaiconsultants.com" xr:uid="{6F8CDC97-1860-4F6C-B519-DF0D2BB10CA6}"/>
    <hyperlink ref="N164" r:id="rId480" xr:uid="{43B3F8A1-3DB0-46BE-827C-EF6368884C25}"/>
    <hyperlink ref="N31" r:id="rId481" display="MBarletta@kaskaskiaeng.com" xr:uid="{00000000-0004-0000-0000-0000CD000000}"/>
    <hyperlink ref="N17" r:id="rId482" xr:uid="{90D7C3D2-FC25-4803-B253-0E3EA29C2738}"/>
    <hyperlink ref="N79" r:id="rId483" xr:uid="{33FB3E87-3629-4780-99C7-E4E3B317D24D}"/>
    <hyperlink ref="N44" r:id="rId484" xr:uid="{BC2FC4AF-B4EB-43B6-A489-2BAED999FCCD}"/>
    <hyperlink ref="N97" r:id="rId485" xr:uid="{EC32FC82-A16D-406D-97CD-8A8DA366178A}"/>
    <hyperlink ref="N128" r:id="rId486" xr:uid="{54A43B84-5096-46B4-9EF5-7878D1D13BC4}"/>
    <hyperlink ref="N98" r:id="rId487" xr:uid="{A2799D6D-6AFC-44AF-AD2C-23C3E2244B9E}"/>
    <hyperlink ref="N138" r:id="rId488" xr:uid="{80414F18-ECDC-43B6-9D7B-57107ACBE940}"/>
    <hyperlink ref="N288" r:id="rId489" xr:uid="{7DDCD56F-FBE5-4695-9363-A660E754D95E}"/>
    <hyperlink ref="N187" r:id="rId490" xr:uid="{96FF288D-9955-439E-856E-A8BE0912CA65}"/>
    <hyperlink ref="N247" r:id="rId491" xr:uid="{1B5AFA52-3B4A-4C98-A16D-CD7D502E0EF7}"/>
    <hyperlink ref="N157" r:id="rId492" xr:uid="{6DE20A8B-1246-4377-BD1F-86709A1D8D6F}"/>
    <hyperlink ref="N304" r:id="rId493" xr:uid="{87C17130-B64B-4369-A5C9-8A7B8380B864}"/>
    <hyperlink ref="N607" r:id="rId494" xr:uid="{DE052772-CADB-4A8F-9133-42048B425A2A}"/>
    <hyperlink ref="N394" r:id="rId495" xr:uid="{4A00C9A0-9D6D-46B8-B913-A1B05B614C84}"/>
    <hyperlink ref="N305" r:id="rId496" xr:uid="{1CC26685-1373-4C09-B27A-2C91CAB6A5EF}"/>
    <hyperlink ref="N411" r:id="rId497" xr:uid="{8A78F11A-95EB-4EAD-BD16-DE16F9D13F4B}"/>
    <hyperlink ref="N404" r:id="rId498" xr:uid="{E2C5EB42-D10E-46D9-9A78-4A80C4D3455A}"/>
    <hyperlink ref="N547" r:id="rId499" xr:uid="{185CED10-99FB-473F-926C-5CE3962FCCA5}"/>
    <hyperlink ref="N621" r:id="rId500" xr:uid="{F63416A7-0685-4DA5-8ED4-AF26358A39B6}"/>
    <hyperlink ref="N538" r:id="rId501" xr:uid="{EB2F85BF-F2A5-402C-9E0A-A06615DF0625}"/>
    <hyperlink ref="N172" r:id="rId502" xr:uid="{F51EFB1A-3D70-4133-8DD7-BB8B8E80BE5A}"/>
    <hyperlink ref="N244" r:id="rId503" xr:uid="{CD4A2D0E-D95C-4373-90EC-2604DE00FD5A}"/>
    <hyperlink ref="N633" r:id="rId504" xr:uid="{2239E13F-0C31-4E65-BA0F-75B1B510BE16}"/>
    <hyperlink ref="N483" r:id="rId505" xr:uid="{D0C357B1-10F1-41E3-A9C1-4B32A86139F0}"/>
    <hyperlink ref="N480" r:id="rId506" xr:uid="{C265A8ED-AA64-428F-B629-0B8400E69A93}"/>
    <hyperlink ref="N241" r:id="rId507" xr:uid="{1ECB9AB1-466C-4084-B155-498FCC91E054}"/>
    <hyperlink ref="N169" r:id="rId508" xr:uid="{26C44710-51F2-48FD-A734-2F2E2CD05DA1}"/>
  </hyperlinks>
  <printOptions gridLines="1"/>
  <pageMargins left="0.5" right="0.5" top="0.5" bottom="0.75" header="0.5" footer="0.5"/>
  <pageSetup paperSize="5" scale="75" orientation="landscape" r:id="rId509"/>
  <headerFooter alignWithMargins="0">
    <oddFooter>&amp;L&amp;F&amp;C&amp;D&amp;R&amp;P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88CCBC-AFC4-430F-A539-F6DF9B57E5E0}"/>
</file>

<file path=customXml/itemProps2.xml><?xml version="1.0" encoding="utf-8"?>
<ds:datastoreItem xmlns:ds="http://schemas.openxmlformats.org/officeDocument/2006/customXml" ds:itemID="{E6240596-7749-47DF-A7EE-9A89D164791C}"/>
</file>

<file path=customXml/itemProps3.xml><?xml version="1.0" encoding="utf-8"?>
<ds:datastoreItem xmlns:ds="http://schemas.openxmlformats.org/officeDocument/2006/customXml" ds:itemID="{79AD9564-DEC4-4BE5-B922-C996F8B54C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1996-10-14T23:33:28Z</dcterms:created>
  <dcterms:modified xsi:type="dcterms:W3CDTF">2026-03-05T20:01:50Z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00bdb57be53942ba892942a59f9b1483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  <property fmtid="{D5CDD505-2E9C-101B-9397-08002B2CF9AE}" pid="37" name="ContentTypeId">
    <vt:lpwstr>0x0101005F612CBFCD29024E819FD045922278B2</vt:lpwstr>
  </property>
</Properties>
</file>