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J:\procurement_baa_rfp\WIP - NOT PUBLIC\61-25-81398 - Laboratory Supplies and Related Services\Negotiated Bid\"/>
    </mc:Choice>
  </mc:AlternateContent>
  <xr:revisionPtr revIDLastSave="0" documentId="13_ncr:1_{C795352A-4908-45AB-B0DA-3F8BD289B6DA}" xr6:coauthVersionLast="47" xr6:coauthVersionMax="47" xr10:uidLastSave="{00000000-0000-0000-0000-000000000000}"/>
  <bookViews>
    <workbookView xWindow="-28920" yWindow="-1440" windowWidth="29040" windowHeight="15990" tabRatio="901" xr2:uid="{08A18691-118B-4193-A142-8BAA57EB216E}"/>
  </bookViews>
  <sheets>
    <sheet name="Instructions" sheetId="1" r:id="rId1"/>
    <sheet name="Category Discounts" sheetId="16" r:id="rId2"/>
    <sheet name="1. Lab Consumable MB" sheetId="3" r:id="rId3"/>
    <sheet name="2. Biologicals MB" sheetId="4" r:id="rId4"/>
    <sheet name="3. Lab Equipment &amp; Furniture MB" sheetId="5" r:id="rId5"/>
    <sheet name="4. Chromatography MB" sheetId="6" r:id="rId6"/>
    <sheet name="5. Lab Chemicals MB" sheetId="7" r:id="rId7"/>
    <sheet name="6. Lab Diagnostics MB" sheetId="8" r:id="rId8"/>
    <sheet name="7. Lab Instr. &amp; Uten. MB" sheetId="9" r:id="rId9"/>
    <sheet name="8. Labware MB" sheetId="10" r:id="rId10"/>
    <sheet name="9. Lab Filtration MB" sheetId="11" r:id="rId11"/>
    <sheet name="10. Safety Eqip MB" sheetId="12" r:id="rId12"/>
    <sheet name="11.Testing &amp; Particle Sizing MB" sheetId="13" r:id="rId13"/>
    <sheet name="12. Sample Collection MB" sheetId="14" r:id="rId14"/>
  </sheets>
  <definedNames>
    <definedName name="NonMB_Discounts">#REF!</definedName>
    <definedName name="NonMBDiscount">#REF!</definedName>
    <definedName name="Product_Category">#REF!</definedName>
    <definedName name="Product_Category_Discount">#REF!</definedName>
    <definedName name="ProductCategory_Discoun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2" l="1"/>
  <c r="I15" i="12" s="1"/>
  <c r="J15" i="12" s="1"/>
  <c r="H16" i="12"/>
  <c r="I16" i="12" s="1"/>
  <c r="J16" i="12" s="1"/>
  <c r="H15" i="11"/>
  <c r="I15" i="11" s="1"/>
  <c r="J15" i="11" s="1"/>
  <c r="H16" i="11"/>
  <c r="I16" i="11" s="1"/>
  <c r="J16" i="11" s="1"/>
  <c r="H15" i="4"/>
  <c r="I15" i="4" s="1"/>
  <c r="J15" i="4" s="1"/>
  <c r="H16" i="4"/>
  <c r="I16" i="4" s="1"/>
  <c r="J16" i="4" s="1"/>
  <c r="H17" i="4"/>
  <c r="I17" i="4" s="1"/>
  <c r="J17" i="4" s="1"/>
  <c r="G4" i="3"/>
  <c r="G4" i="4"/>
  <c r="G4" i="5"/>
  <c r="G4" i="6"/>
  <c r="G4" i="7"/>
  <c r="G4" i="8"/>
  <c r="G4" i="9"/>
  <c r="G4" i="10"/>
  <c r="G4" i="11"/>
  <c r="G4" i="12"/>
  <c r="G4" i="13"/>
  <c r="G4" i="14"/>
  <c r="H45" i="3"/>
  <c r="H21" i="4" l="1"/>
  <c r="H18" i="4"/>
  <c r="H16" i="14"/>
  <c r="H17" i="14"/>
  <c r="H18" i="14"/>
  <c r="H19" i="14"/>
  <c r="H20" i="14"/>
  <c r="H21" i="14"/>
  <c r="H22" i="14"/>
  <c r="H23" i="14"/>
  <c r="H24" i="14"/>
  <c r="H25" i="14"/>
  <c r="H26" i="14"/>
  <c r="H27" i="14"/>
  <c r="H28" i="14"/>
  <c r="H29" i="14"/>
  <c r="H30" i="14"/>
  <c r="H31" i="14"/>
  <c r="H15" i="14"/>
  <c r="H16" i="13"/>
  <c r="H17" i="13"/>
  <c r="H18" i="13"/>
  <c r="H19" i="13"/>
  <c r="H20" i="13"/>
  <c r="H21" i="13"/>
  <c r="H22" i="13"/>
  <c r="H23" i="13"/>
  <c r="H24" i="13"/>
  <c r="H15" i="13"/>
  <c r="H17" i="12"/>
  <c r="H18" i="12"/>
  <c r="H19" i="12"/>
  <c r="H20" i="12"/>
  <c r="H21" i="12"/>
  <c r="H22" i="12"/>
  <c r="H23" i="12"/>
  <c r="H24" i="12"/>
  <c r="H25" i="12"/>
  <c r="H26" i="12"/>
  <c r="H27" i="12"/>
  <c r="H28" i="12"/>
  <c r="H29" i="12"/>
  <c r="H30" i="12"/>
  <c r="H31" i="12"/>
  <c r="H32" i="12"/>
  <c r="H33" i="12"/>
  <c r="H34" i="12"/>
  <c r="H35" i="12"/>
  <c r="H36" i="12"/>
  <c r="H37" i="12"/>
  <c r="H17" i="11"/>
  <c r="H18" i="11"/>
  <c r="H19" i="11"/>
  <c r="H20" i="11"/>
  <c r="H21" i="11"/>
  <c r="H22" i="11"/>
  <c r="H23" i="11"/>
  <c r="H24" i="11"/>
  <c r="H25" i="11"/>
  <c r="H26" i="11"/>
  <c r="H27" i="11"/>
  <c r="H28" i="11"/>
  <c r="H16" i="10"/>
  <c r="H17" i="10"/>
  <c r="H18" i="10"/>
  <c r="H19" i="10"/>
  <c r="H20" i="10"/>
  <c r="H21" i="10"/>
  <c r="H22" i="10"/>
  <c r="H23" i="10"/>
  <c r="H24" i="10"/>
  <c r="H25" i="10"/>
  <c r="H26" i="10"/>
  <c r="H27" i="10"/>
  <c r="H28" i="10"/>
  <c r="H29" i="10"/>
  <c r="H30" i="10"/>
  <c r="H31" i="10"/>
  <c r="H32" i="10"/>
  <c r="H33" i="10"/>
  <c r="H34" i="10"/>
  <c r="H15" i="10"/>
  <c r="H16" i="9"/>
  <c r="H17" i="9"/>
  <c r="H18" i="9"/>
  <c r="H19" i="9"/>
  <c r="H20" i="9"/>
  <c r="H21" i="9"/>
  <c r="H22" i="9"/>
  <c r="H23" i="9"/>
  <c r="H24" i="9"/>
  <c r="H25" i="9"/>
  <c r="H26" i="9"/>
  <c r="H27" i="9"/>
  <c r="H15" i="9"/>
  <c r="H16" i="8"/>
  <c r="H17" i="8"/>
  <c r="H18" i="8"/>
  <c r="H19" i="8"/>
  <c r="H20" i="8"/>
  <c r="H21" i="8"/>
  <c r="H22" i="8"/>
  <c r="H23" i="8"/>
  <c r="H24" i="8"/>
  <c r="H25" i="8"/>
  <c r="H26" i="8"/>
  <c r="H27" i="8"/>
  <c r="H28" i="8"/>
  <c r="H29" i="8"/>
  <c r="H15" i="8"/>
  <c r="H16" i="7"/>
  <c r="H17" i="7"/>
  <c r="H18" i="7"/>
  <c r="H19" i="7"/>
  <c r="H20" i="7"/>
  <c r="H21" i="7"/>
  <c r="H22" i="7"/>
  <c r="H23" i="7"/>
  <c r="H24" i="7"/>
  <c r="H25" i="7"/>
  <c r="H26" i="7"/>
  <c r="H27" i="7"/>
  <c r="H28" i="7"/>
  <c r="H29" i="7"/>
  <c r="H30" i="7"/>
  <c r="H31" i="7"/>
  <c r="H32" i="7"/>
  <c r="H33" i="7"/>
  <c r="H34" i="7"/>
  <c r="H35" i="7"/>
  <c r="H36" i="7"/>
  <c r="H37" i="7"/>
  <c r="H38" i="7"/>
  <c r="H39" i="7"/>
  <c r="H15" i="7"/>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15" i="6"/>
  <c r="H16" i="5"/>
  <c r="H17" i="5"/>
  <c r="H18" i="5"/>
  <c r="H19" i="5"/>
  <c r="H20" i="5"/>
  <c r="H21" i="5"/>
  <c r="H22" i="5"/>
  <c r="H23" i="5"/>
  <c r="H24" i="5"/>
  <c r="H25" i="5"/>
  <c r="H15" i="5"/>
  <c r="H19" i="4"/>
  <c r="H20" i="4"/>
  <c r="H22" i="4"/>
  <c r="H23" i="4"/>
  <c r="H24" i="4"/>
  <c r="H25" i="4"/>
  <c r="H26" i="4"/>
  <c r="H27" i="4"/>
  <c r="H28" i="4"/>
  <c r="H29" i="4"/>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6" i="3"/>
  <c r="H47" i="3"/>
  <c r="H48" i="3"/>
  <c r="H49" i="3"/>
  <c r="H50" i="3"/>
  <c r="H51" i="3"/>
  <c r="H52" i="3"/>
  <c r="H53" i="3"/>
  <c r="H54" i="3"/>
  <c r="H55" i="3"/>
  <c r="H56" i="3"/>
  <c r="H57" i="3"/>
  <c r="H58" i="3"/>
  <c r="H59" i="3"/>
  <c r="H60" i="3"/>
  <c r="H61" i="3"/>
  <c r="H62" i="3"/>
  <c r="H63" i="3"/>
  <c r="H64" i="3"/>
  <c r="H65" i="3"/>
  <c r="H66" i="3"/>
  <c r="H67" i="3"/>
  <c r="H68" i="3"/>
  <c r="H69" i="3"/>
  <c r="H70" i="3"/>
  <c r="H71" i="3"/>
  <c r="H72" i="3"/>
  <c r="H15" i="3"/>
  <c r="E2" i="16"/>
  <c r="I17" i="3" l="1"/>
  <c r="J17" i="3" s="1"/>
  <c r="I18" i="3"/>
  <c r="J18" i="3" s="1"/>
  <c r="I19" i="3"/>
  <c r="I20" i="3"/>
  <c r="I29" i="3"/>
  <c r="I30" i="3"/>
  <c r="I31" i="3"/>
  <c r="I32" i="3"/>
  <c r="I35" i="3"/>
  <c r="I36" i="3"/>
  <c r="I40" i="3"/>
  <c r="I41" i="3"/>
  <c r="I42" i="3"/>
  <c r="I43" i="3"/>
  <c r="I44" i="3"/>
  <c r="I55" i="3"/>
  <c r="I56" i="3"/>
  <c r="I57" i="3"/>
  <c r="I59" i="3"/>
  <c r="I64" i="3"/>
  <c r="I66" i="3"/>
  <c r="I67" i="3"/>
  <c r="I68" i="3"/>
  <c r="I69" i="3"/>
  <c r="I71" i="3"/>
  <c r="I72" i="3"/>
  <c r="I16" i="3"/>
  <c r="J16" i="3" s="1"/>
  <c r="I21" i="3"/>
  <c r="I22" i="3"/>
  <c r="I23" i="3"/>
  <c r="I33" i="3"/>
  <c r="I34" i="3"/>
  <c r="I45" i="3"/>
  <c r="I46" i="3"/>
  <c r="I47" i="3"/>
  <c r="I52" i="3"/>
  <c r="I53" i="3"/>
  <c r="I54" i="3"/>
  <c r="I58" i="3"/>
  <c r="I24" i="3"/>
  <c r="I26" i="3"/>
  <c r="I27" i="3"/>
  <c r="I28" i="3"/>
  <c r="I38" i="3"/>
  <c r="I39" i="3"/>
  <c r="I48" i="3"/>
  <c r="I50" i="3"/>
  <c r="I51" i="3"/>
  <c r="I60" i="3"/>
  <c r="I62" i="3"/>
  <c r="I63" i="3"/>
  <c r="I25" i="3"/>
  <c r="I37" i="3"/>
  <c r="I49" i="3"/>
  <c r="I61" i="3"/>
  <c r="I65" i="3"/>
  <c r="I70" i="3"/>
  <c r="I16" i="14"/>
  <c r="J16" i="14" s="1"/>
  <c r="I17" i="14"/>
  <c r="J17" i="14" s="1"/>
  <c r="I18" i="14"/>
  <c r="J18" i="14" s="1"/>
  <c r="I19" i="14"/>
  <c r="J19" i="14" s="1"/>
  <c r="I20" i="14"/>
  <c r="J20" i="14" s="1"/>
  <c r="I21" i="14"/>
  <c r="J21" i="14" s="1"/>
  <c r="I22" i="14"/>
  <c r="J22" i="14" s="1"/>
  <c r="I23" i="14"/>
  <c r="J23" i="14" s="1"/>
  <c r="I24" i="14"/>
  <c r="J24" i="14" s="1"/>
  <c r="I25" i="14"/>
  <c r="J25" i="14" s="1"/>
  <c r="I26" i="14"/>
  <c r="J26" i="14" s="1"/>
  <c r="I27" i="14"/>
  <c r="J27" i="14" s="1"/>
  <c r="I28" i="14"/>
  <c r="J28" i="14" s="1"/>
  <c r="I29" i="14"/>
  <c r="J29" i="14" s="1"/>
  <c r="I30" i="14"/>
  <c r="J30" i="14" s="1"/>
  <c r="I31" i="14"/>
  <c r="J31" i="14" s="1"/>
  <c r="I15" i="14"/>
  <c r="J15" i="14" s="1"/>
  <c r="I16" i="13"/>
  <c r="J16" i="13" s="1"/>
  <c r="I17" i="13"/>
  <c r="J17" i="13" s="1"/>
  <c r="I18" i="13"/>
  <c r="J18" i="13" s="1"/>
  <c r="I19" i="13"/>
  <c r="J19" i="13" s="1"/>
  <c r="I20" i="13"/>
  <c r="J20" i="13" s="1"/>
  <c r="I21" i="13"/>
  <c r="J21" i="13" s="1"/>
  <c r="I22" i="13"/>
  <c r="J22" i="13" s="1"/>
  <c r="I23" i="13"/>
  <c r="J23" i="13" s="1"/>
  <c r="I24" i="13"/>
  <c r="J24" i="13" s="1"/>
  <c r="I15" i="13"/>
  <c r="J15" i="13" s="1"/>
  <c r="I17" i="12"/>
  <c r="J17" i="12" s="1"/>
  <c r="I18" i="12"/>
  <c r="J18" i="12" s="1"/>
  <c r="I19" i="12"/>
  <c r="J19" i="12" s="1"/>
  <c r="I20" i="12"/>
  <c r="J20" i="12" s="1"/>
  <c r="I21" i="12"/>
  <c r="J21" i="12" s="1"/>
  <c r="I22" i="12"/>
  <c r="J22" i="12" s="1"/>
  <c r="I23" i="12"/>
  <c r="J23" i="12" s="1"/>
  <c r="I24" i="12"/>
  <c r="J24" i="12" s="1"/>
  <c r="I25" i="12"/>
  <c r="J25" i="12" s="1"/>
  <c r="I26" i="12"/>
  <c r="J26" i="12" s="1"/>
  <c r="I27" i="12"/>
  <c r="J27" i="12" s="1"/>
  <c r="I28" i="12"/>
  <c r="J28" i="12" s="1"/>
  <c r="I29" i="12"/>
  <c r="J29" i="12" s="1"/>
  <c r="I30" i="12"/>
  <c r="J30" i="12" s="1"/>
  <c r="I31" i="12"/>
  <c r="J31" i="12" s="1"/>
  <c r="I32" i="12"/>
  <c r="J32" i="12" s="1"/>
  <c r="I33" i="12"/>
  <c r="J33" i="12" s="1"/>
  <c r="I34" i="12"/>
  <c r="J34" i="12" s="1"/>
  <c r="I35" i="12"/>
  <c r="J35" i="12" s="1"/>
  <c r="I36" i="12"/>
  <c r="J36" i="12" s="1"/>
  <c r="I37" i="12"/>
  <c r="J37" i="12" s="1"/>
  <c r="I17" i="11"/>
  <c r="J17" i="11" s="1"/>
  <c r="I18" i="11"/>
  <c r="J18" i="11" s="1"/>
  <c r="I19" i="11"/>
  <c r="J19" i="11" s="1"/>
  <c r="I20" i="11"/>
  <c r="J20" i="11" s="1"/>
  <c r="I21" i="11"/>
  <c r="J21" i="11" s="1"/>
  <c r="I22" i="11"/>
  <c r="J22" i="11" s="1"/>
  <c r="I23" i="11"/>
  <c r="J23" i="11" s="1"/>
  <c r="I24" i="11"/>
  <c r="J24" i="11" s="1"/>
  <c r="I25" i="11"/>
  <c r="J25" i="11" s="1"/>
  <c r="I26" i="11"/>
  <c r="J26" i="11" s="1"/>
  <c r="I27" i="11"/>
  <c r="J27" i="11" s="1"/>
  <c r="I28" i="11"/>
  <c r="J28" i="11" s="1"/>
  <c r="I16" i="10"/>
  <c r="J16" i="10" s="1"/>
  <c r="I17" i="10"/>
  <c r="J17" i="10" s="1"/>
  <c r="I18" i="10"/>
  <c r="J18" i="10" s="1"/>
  <c r="I19" i="10"/>
  <c r="J19" i="10" s="1"/>
  <c r="I20" i="10"/>
  <c r="J20" i="10" s="1"/>
  <c r="I21" i="10"/>
  <c r="J21" i="10" s="1"/>
  <c r="I22" i="10"/>
  <c r="J22" i="10" s="1"/>
  <c r="I23" i="10"/>
  <c r="J23" i="10" s="1"/>
  <c r="I24" i="10"/>
  <c r="J24" i="10" s="1"/>
  <c r="I25" i="10"/>
  <c r="J25" i="10" s="1"/>
  <c r="I26" i="10"/>
  <c r="J26" i="10" s="1"/>
  <c r="I27" i="10"/>
  <c r="J27" i="10" s="1"/>
  <c r="I28" i="10"/>
  <c r="J28" i="10" s="1"/>
  <c r="I29" i="10"/>
  <c r="J29" i="10" s="1"/>
  <c r="I30" i="10"/>
  <c r="J30" i="10" s="1"/>
  <c r="I31" i="10"/>
  <c r="J31" i="10" s="1"/>
  <c r="I32" i="10"/>
  <c r="J32" i="10" s="1"/>
  <c r="I33" i="10"/>
  <c r="J33" i="10" s="1"/>
  <c r="I34" i="10"/>
  <c r="J34" i="10" s="1"/>
  <c r="I15" i="10"/>
  <c r="J15" i="10" s="1"/>
  <c r="I16" i="9"/>
  <c r="J16" i="9" s="1"/>
  <c r="I17" i="9"/>
  <c r="J17" i="9" s="1"/>
  <c r="I18" i="9"/>
  <c r="J18" i="9" s="1"/>
  <c r="I19" i="9"/>
  <c r="J19" i="9" s="1"/>
  <c r="I20" i="9"/>
  <c r="J20" i="9" s="1"/>
  <c r="I21" i="9"/>
  <c r="J21" i="9" s="1"/>
  <c r="I22" i="9"/>
  <c r="J22" i="9" s="1"/>
  <c r="I23" i="9"/>
  <c r="J23" i="9" s="1"/>
  <c r="I24" i="9"/>
  <c r="J24" i="9" s="1"/>
  <c r="I25" i="9"/>
  <c r="J25" i="9" s="1"/>
  <c r="I26" i="9"/>
  <c r="J26" i="9" s="1"/>
  <c r="I27" i="9"/>
  <c r="J27" i="9" s="1"/>
  <c r="I15" i="9"/>
  <c r="J15" i="9" s="1"/>
  <c r="I16" i="8"/>
  <c r="J16" i="8" s="1"/>
  <c r="I17" i="8"/>
  <c r="J17" i="8" s="1"/>
  <c r="I18" i="8"/>
  <c r="J18" i="8" s="1"/>
  <c r="I19" i="8"/>
  <c r="J19" i="8" s="1"/>
  <c r="I20" i="8"/>
  <c r="J20" i="8" s="1"/>
  <c r="I21" i="8"/>
  <c r="J21" i="8" s="1"/>
  <c r="I22" i="8"/>
  <c r="J22" i="8" s="1"/>
  <c r="I23" i="8"/>
  <c r="J23" i="8" s="1"/>
  <c r="I24" i="8"/>
  <c r="J24" i="8" s="1"/>
  <c r="I25" i="8"/>
  <c r="J25" i="8" s="1"/>
  <c r="I26" i="8"/>
  <c r="J26" i="8" s="1"/>
  <c r="I27" i="8"/>
  <c r="J27" i="8" s="1"/>
  <c r="I28" i="8"/>
  <c r="J28" i="8" s="1"/>
  <c r="I29" i="8"/>
  <c r="J29" i="8" s="1"/>
  <c r="I15" i="8"/>
  <c r="J15" i="8" s="1"/>
  <c r="I16" i="7"/>
  <c r="J16" i="7" s="1"/>
  <c r="I17" i="7"/>
  <c r="J17" i="7" s="1"/>
  <c r="I18" i="7"/>
  <c r="J18" i="7" s="1"/>
  <c r="I19" i="7"/>
  <c r="J19" i="7" s="1"/>
  <c r="I20" i="7"/>
  <c r="J20" i="7" s="1"/>
  <c r="I21" i="7"/>
  <c r="J21" i="7" s="1"/>
  <c r="I22" i="7"/>
  <c r="J22" i="7" s="1"/>
  <c r="I23" i="7"/>
  <c r="J23" i="7" s="1"/>
  <c r="I24" i="7"/>
  <c r="J24" i="7" s="1"/>
  <c r="I25" i="7"/>
  <c r="J25" i="7" s="1"/>
  <c r="I26" i="7"/>
  <c r="J26" i="7" s="1"/>
  <c r="I27" i="7"/>
  <c r="J27" i="7" s="1"/>
  <c r="I28" i="7"/>
  <c r="J28" i="7" s="1"/>
  <c r="I29" i="7"/>
  <c r="J29" i="7" s="1"/>
  <c r="I30" i="7"/>
  <c r="J30" i="7" s="1"/>
  <c r="I31" i="7"/>
  <c r="J31" i="7" s="1"/>
  <c r="I32" i="7"/>
  <c r="J32" i="7" s="1"/>
  <c r="I33" i="7"/>
  <c r="J33" i="7" s="1"/>
  <c r="I34" i="7"/>
  <c r="J34" i="7" s="1"/>
  <c r="I35" i="7"/>
  <c r="J35" i="7" s="1"/>
  <c r="I36" i="7"/>
  <c r="J36" i="7" s="1"/>
  <c r="I37" i="7"/>
  <c r="J37" i="7" s="1"/>
  <c r="I38" i="7"/>
  <c r="J38" i="7" s="1"/>
  <c r="I39" i="7"/>
  <c r="J39" i="7" s="1"/>
  <c r="I15" i="7"/>
  <c r="J15" i="7" s="1"/>
  <c r="I16" i="6"/>
  <c r="J16" i="6" s="1"/>
  <c r="I17" i="6"/>
  <c r="J17" i="6" s="1"/>
  <c r="I18" i="6"/>
  <c r="J18" i="6" s="1"/>
  <c r="I19" i="6"/>
  <c r="J19" i="6" s="1"/>
  <c r="I20" i="6"/>
  <c r="J20" i="6" s="1"/>
  <c r="I21" i="6"/>
  <c r="J21" i="6" s="1"/>
  <c r="I22" i="6"/>
  <c r="J22" i="6" s="1"/>
  <c r="I23" i="6"/>
  <c r="J23" i="6" s="1"/>
  <c r="I24" i="6"/>
  <c r="J24" i="6" s="1"/>
  <c r="I25" i="6"/>
  <c r="J25" i="6" s="1"/>
  <c r="I26" i="6"/>
  <c r="J26" i="6" s="1"/>
  <c r="I27" i="6"/>
  <c r="J27" i="6" s="1"/>
  <c r="I28" i="6"/>
  <c r="J28" i="6" s="1"/>
  <c r="I29" i="6"/>
  <c r="J29" i="6" s="1"/>
  <c r="I30" i="6"/>
  <c r="J30" i="6" s="1"/>
  <c r="I31" i="6"/>
  <c r="J31" i="6" s="1"/>
  <c r="I32" i="6"/>
  <c r="J32" i="6" s="1"/>
  <c r="I33" i="6"/>
  <c r="J33" i="6" s="1"/>
  <c r="I34" i="6"/>
  <c r="J34" i="6" s="1"/>
  <c r="I35" i="6"/>
  <c r="J35" i="6" s="1"/>
  <c r="I36" i="6"/>
  <c r="J36" i="6" s="1"/>
  <c r="I37" i="6"/>
  <c r="J37" i="6" s="1"/>
  <c r="I38" i="6"/>
  <c r="J38" i="6" s="1"/>
  <c r="I39" i="6"/>
  <c r="J39" i="6" s="1"/>
  <c r="I40" i="6"/>
  <c r="J40" i="6" s="1"/>
  <c r="I41" i="6"/>
  <c r="J41" i="6" s="1"/>
  <c r="I42" i="6"/>
  <c r="J42" i="6" s="1"/>
  <c r="I43" i="6"/>
  <c r="J43" i="6" s="1"/>
  <c r="I44" i="6"/>
  <c r="J44" i="6" s="1"/>
  <c r="I45" i="6"/>
  <c r="J45" i="6" s="1"/>
  <c r="I46" i="6"/>
  <c r="J46" i="6" s="1"/>
  <c r="I47" i="6"/>
  <c r="J47" i="6" s="1"/>
  <c r="I15" i="6"/>
  <c r="J15" i="6" s="1"/>
  <c r="I16" i="5"/>
  <c r="J16" i="5" s="1"/>
  <c r="I17" i="5"/>
  <c r="J17" i="5" s="1"/>
  <c r="I18" i="5"/>
  <c r="J18" i="5" s="1"/>
  <c r="I19" i="5"/>
  <c r="J19" i="5" s="1"/>
  <c r="I20" i="5"/>
  <c r="J20" i="5" s="1"/>
  <c r="I21" i="5"/>
  <c r="J21" i="5" s="1"/>
  <c r="I22" i="5"/>
  <c r="J22" i="5" s="1"/>
  <c r="I23" i="5"/>
  <c r="J23" i="5" s="1"/>
  <c r="I24" i="5"/>
  <c r="J24" i="5" s="1"/>
  <c r="I25" i="5"/>
  <c r="J25" i="5" s="1"/>
  <c r="I15" i="5"/>
  <c r="J15" i="5" s="1"/>
  <c r="I18" i="4"/>
  <c r="J18" i="4" s="1"/>
  <c r="I19" i="4"/>
  <c r="J19" i="4" s="1"/>
  <c r="I20" i="4"/>
  <c r="J20" i="4" s="1"/>
  <c r="I21" i="4"/>
  <c r="J21" i="4" s="1"/>
  <c r="I22" i="4"/>
  <c r="J22" i="4" s="1"/>
  <c r="I23" i="4"/>
  <c r="J23" i="4" s="1"/>
  <c r="I24" i="4"/>
  <c r="J24" i="4" s="1"/>
  <c r="I25" i="4"/>
  <c r="J25" i="4" s="1"/>
  <c r="I26" i="4"/>
  <c r="J26" i="4" s="1"/>
  <c r="I27" i="4"/>
  <c r="J27" i="4" s="1"/>
  <c r="I28" i="4"/>
  <c r="J28" i="4" s="1"/>
  <c r="I29" i="4"/>
  <c r="J29" i="4" s="1"/>
  <c r="B20" i="16"/>
  <c r="B19" i="16"/>
  <c r="B18" i="16"/>
  <c r="B17" i="16"/>
  <c r="B16" i="16"/>
  <c r="B15" i="16"/>
  <c r="B14" i="16"/>
  <c r="B13" i="16"/>
  <c r="B12" i="16"/>
  <c r="B11" i="16"/>
  <c r="B10" i="16"/>
  <c r="B9" i="16"/>
  <c r="J26" i="5" l="1"/>
  <c r="D11" i="16" s="1"/>
  <c r="J48" i="6"/>
  <c r="J32" i="14"/>
  <c r="D20" i="16" s="1"/>
  <c r="J38" i="12"/>
  <c r="D18" i="16" s="1"/>
  <c r="J28" i="9"/>
  <c r="J40" i="7"/>
  <c r="D13" i="16" s="1"/>
  <c r="D12" i="16"/>
  <c r="J25" i="13"/>
  <c r="D19" i="16" s="1"/>
  <c r="J29" i="11"/>
  <c r="D17" i="16" s="1"/>
  <c r="J35" i="10"/>
  <c r="D16" i="16" s="1"/>
  <c r="D15" i="16"/>
  <c r="J30" i="8"/>
  <c r="D14" i="16" s="1"/>
  <c r="J30" i="4"/>
  <c r="D10" i="16" s="1"/>
  <c r="J19" i="3"/>
  <c r="G3" i="4"/>
  <c r="G3" i="9"/>
  <c r="G3" i="10" s="1"/>
  <c r="G3" i="11" s="1"/>
  <c r="G3" i="12" s="1"/>
  <c r="G3" i="13" s="1"/>
  <c r="G3" i="14" s="1"/>
  <c r="G3" i="8"/>
  <c r="G3" i="7"/>
  <c r="G3" i="6"/>
  <c r="G3" i="5"/>
  <c r="G3" i="3"/>
  <c r="B2" i="4"/>
  <c r="B2" i="5"/>
  <c r="B2" i="6"/>
  <c r="B2" i="7"/>
  <c r="B2" i="8"/>
  <c r="B2" i="9"/>
  <c r="B2" i="10"/>
  <c r="B2" i="11"/>
  <c r="B2" i="12"/>
  <c r="B2" i="13"/>
  <c r="B2" i="14"/>
  <c r="B2" i="3"/>
  <c r="J20" i="3" l="1"/>
  <c r="J21" i="3"/>
  <c r="J22" i="3" l="1"/>
  <c r="J23" i="3"/>
  <c r="J25" i="3" l="1"/>
  <c r="J24" i="3"/>
  <c r="J27" i="3" l="1"/>
  <c r="J26" i="3"/>
  <c r="J28" i="3" l="1"/>
  <c r="J29" i="3"/>
  <c r="J31" i="3" l="1"/>
  <c r="J30" i="3"/>
  <c r="J32" i="3" l="1"/>
  <c r="J33" i="3"/>
  <c r="J34" i="3" l="1"/>
  <c r="J35" i="3"/>
  <c r="J36" i="3" l="1"/>
  <c r="J37" i="3"/>
  <c r="J39" i="3" l="1"/>
  <c r="J38" i="3"/>
  <c r="J41" i="3" l="1"/>
  <c r="J40" i="3"/>
  <c r="J42" i="3" l="1"/>
  <c r="J43" i="3"/>
  <c r="J45" i="3" l="1"/>
  <c r="J44" i="3"/>
  <c r="J46" i="3" l="1"/>
  <c r="J47" i="3"/>
  <c r="J49" i="3" l="1"/>
  <c r="J48" i="3"/>
  <c r="J50" i="3" l="1"/>
  <c r="J51" i="3"/>
  <c r="J53" i="3" l="1"/>
  <c r="J52" i="3"/>
  <c r="J54" i="3" l="1"/>
  <c r="J55" i="3"/>
  <c r="J57" i="3" l="1"/>
  <c r="J56" i="3"/>
  <c r="J58" i="3" l="1"/>
  <c r="J59" i="3"/>
  <c r="J61" i="3" l="1"/>
  <c r="J60" i="3"/>
  <c r="J62" i="3" l="1"/>
  <c r="J63" i="3"/>
  <c r="J65" i="3" l="1"/>
  <c r="J64" i="3"/>
  <c r="J66" i="3" l="1"/>
  <c r="J67" i="3"/>
  <c r="J69" i="3" l="1"/>
  <c r="J71" i="3"/>
  <c r="J68" i="3"/>
  <c r="J70" i="3" l="1"/>
  <c r="J72" i="3"/>
  <c r="I15" i="3"/>
  <c r="J15" i="3" s="1"/>
  <c r="J73" i="3" l="1"/>
  <c r="D9" i="16" s="1"/>
  <c r="D21" i="16" s="1"/>
</calcChain>
</file>

<file path=xl/sharedStrings.xml><?xml version="1.0" encoding="utf-8"?>
<sst xmlns="http://schemas.openxmlformats.org/spreadsheetml/2006/main" count="1001" uniqueCount="506">
  <si>
    <t>Product Category</t>
  </si>
  <si>
    <t>Discount (%)</t>
  </si>
  <si>
    <t>Lab Consumables</t>
  </si>
  <si>
    <t>Lab Equipment, Furniture, and Storage</t>
  </si>
  <si>
    <t>Chromatography</t>
  </si>
  <si>
    <t>Lab Chemicals</t>
  </si>
  <si>
    <t>Lab Diagnostics</t>
  </si>
  <si>
    <t>Lab Instruments and Utensils</t>
  </si>
  <si>
    <t>Labware</t>
  </si>
  <si>
    <t>Lab Filtration</t>
  </si>
  <si>
    <t>Testing Equipment and Particle Sizing</t>
  </si>
  <si>
    <t>Sample Collection and Shipping</t>
  </si>
  <si>
    <t>Responsive Items</t>
  </si>
  <si>
    <t>Functional Equivalent</t>
  </si>
  <si>
    <t>Manufacturer/Item Number</t>
  </si>
  <si>
    <t>Item Description</t>
  </si>
  <si>
    <t>UOM</t>
  </si>
  <si>
    <t>Number of Items Per UOM</t>
  </si>
  <si>
    <t>Proposed  Number of Items Per UOM</t>
  </si>
  <si>
    <t>Detailed Product Description</t>
  </si>
  <si>
    <t>Pipet Tip,Filt,1000ul,3200/Cs</t>
  </si>
  <si>
    <t>CS</t>
  </si>
  <si>
    <t>Ep Dualfilter Tips,10ul,960/Pk</t>
  </si>
  <si>
    <t>PK</t>
  </si>
  <si>
    <t>319-1000</t>
  </si>
  <si>
    <t>Bottle,Hdpe,Bstrnd,1l,12/Cs</t>
  </si>
  <si>
    <t>16059-600</t>
  </si>
  <si>
    <t>BOTTLE PKG WM HDPE 125ML CS500</t>
  </si>
  <si>
    <t>BK379503</t>
  </si>
  <si>
    <t>TIP BARRIER SPAN8 125UL CS960</t>
  </si>
  <si>
    <t>1.05715.0001</t>
  </si>
  <si>
    <t>Tlc Plate,Prectd,Glsbck,25/Pk</t>
  </si>
  <si>
    <t>BK538619</t>
  </si>
  <si>
    <t>LIDS SEAL+SAMP ALUM FOIL PK100</t>
  </si>
  <si>
    <t>25384-302</t>
  </si>
  <si>
    <t>VWR PETRI DISH 100X15MM CS500</t>
  </si>
  <si>
    <t>16466-008</t>
  </si>
  <si>
    <t>VWR TIP AEROSL 1000UL ST PK576</t>
  </si>
  <si>
    <t>NC9713111</t>
  </si>
  <si>
    <t>70ML SAMPLE TUBE W/CAP PK/400</t>
  </si>
  <si>
    <t>Tube,Cult,Plg,Pp,13x100,2000cs</t>
  </si>
  <si>
    <t>TB PRINTED SLIDES 20MM 144/CS</t>
  </si>
  <si>
    <t>03377D</t>
  </si>
  <si>
    <t>VIAL ID DP TARGT AMB 100/PK</t>
  </si>
  <si>
    <t>ELIMINASE RNASE REMOVER 950ML</t>
  </si>
  <si>
    <t>EA</t>
  </si>
  <si>
    <t>S31944B</t>
  </si>
  <si>
    <t>1GAL WM POLY JAR</t>
  </si>
  <si>
    <t>NC1293138</t>
  </si>
  <si>
    <t>LW MULTI-PURPOSE LABELS, SMALL</t>
  </si>
  <si>
    <t>NC9829286</t>
  </si>
  <si>
    <t>FREEZER STORAGE BOX</t>
  </si>
  <si>
    <t>FB NONWVN GAUZE STRLE 2X2 50PK</t>
  </si>
  <si>
    <t>NC9437644</t>
  </si>
  <si>
    <t>FREEZER STORAGE BOX/100 CELLS</t>
  </si>
  <si>
    <t>06666A</t>
  </si>
  <si>
    <t>KIMWIPE SML 4-1/2X8-1/2 280/PK</t>
  </si>
  <si>
    <t>02-000-435</t>
  </si>
  <si>
    <t>DWK MicroLiter Kit, 350 uL insert*</t>
  </si>
  <si>
    <t>T117-4</t>
  </si>
  <si>
    <t>13 mm Test Tubes, 250/box*</t>
  </si>
  <si>
    <t>89497-883</t>
  </si>
  <si>
    <t>13 mm Flange Caps*</t>
  </si>
  <si>
    <t>47729-578</t>
  </si>
  <si>
    <t>16 mm Test Tubes, 250/box*</t>
  </si>
  <si>
    <t>BX</t>
  </si>
  <si>
    <t>02-707-404</t>
  </si>
  <si>
    <t>1 mL Filtered Pipette Tips, 96 tips/rack, 10 racks/pk*</t>
  </si>
  <si>
    <t>37001-522</t>
  </si>
  <si>
    <t>200 uL Pipette Tips, Extended Tip, 96 tips/rack, 6 racks/pk*</t>
  </si>
  <si>
    <t>10126-388</t>
  </si>
  <si>
    <t>100 uL Pipette Tips, 96 tips/rack*</t>
  </si>
  <si>
    <t>P406-68</t>
  </si>
  <si>
    <t>2.5 mL Combitips*</t>
  </si>
  <si>
    <t>P406-69</t>
  </si>
  <si>
    <t>5 mL Combitips*</t>
  </si>
  <si>
    <t>414004-004</t>
  </si>
  <si>
    <t>Disposable Transfer Pipette, 7.5 mL*</t>
  </si>
  <si>
    <t>82030-864</t>
  </si>
  <si>
    <t>Biohazard Absorbent Wipes, 3"x3"*</t>
  </si>
  <si>
    <t>89090-312</t>
  </si>
  <si>
    <t>Culture Tubes w/Screw Caps*</t>
  </si>
  <si>
    <t>C4000-LV2W</t>
  </si>
  <si>
    <t>Screw Cap AS Vials, 300 uL*</t>
  </si>
  <si>
    <t>CHSC9-30</t>
  </si>
  <si>
    <t>Screw Caps for AS vials*</t>
  </si>
  <si>
    <t>C4011-LV2W</t>
  </si>
  <si>
    <t>Crimp Cap AS Vials, 300 uL*</t>
  </si>
  <si>
    <t>CHCC11-30</t>
  </si>
  <si>
    <t>Crimp Caps for AS vials*</t>
  </si>
  <si>
    <t>JGF-320020-2375</t>
  </si>
  <si>
    <t>Headspace Vials, 20 mL*</t>
  </si>
  <si>
    <t>JGF-5150-20</t>
  </si>
  <si>
    <t>Headspace Vial Caps, 20 mm*</t>
  </si>
  <si>
    <t>03-377-292</t>
  </si>
  <si>
    <t>Screw Cap AS Vials/Caps, 2 mL*</t>
  </si>
  <si>
    <t>89239-006</t>
  </si>
  <si>
    <t>Crimp Cap AS Vials, 2 mL*</t>
  </si>
  <si>
    <t>Investigator Lyse&amp;Spin Basket Kit (250)</t>
  </si>
  <si>
    <t>89094-658</t>
  </si>
  <si>
    <t>VWR disposable pipetting reservoirs – 100 mL, pre-sterile, individually wrapped</t>
  </si>
  <si>
    <t>89098-104</t>
  </si>
  <si>
    <t>Blue labeling tape – 1 inch wide, 3 inch core (1 case = 3 packs)</t>
  </si>
  <si>
    <t>Reservoir, Quarter, Divided by Length , 19 mL per section (48/case)</t>
  </si>
  <si>
    <t>Reservoir, Quarter, 40 mL (case of 48)</t>
  </si>
  <si>
    <t>Reservoir, Half, 75mL (24/case)</t>
  </si>
  <si>
    <t>10805-154</t>
  </si>
  <si>
    <t>Puritan, sterile, cotton-tipped swabs, individually packaged, 1 case = 1000 swabs</t>
  </si>
  <si>
    <t>R530</t>
  </si>
  <si>
    <t>Seratec HemDirect kits (30 tests/box)</t>
  </si>
  <si>
    <t>101413-978</t>
  </si>
  <si>
    <t>ToughSpots, White, on sheet, pk 3840</t>
  </si>
  <si>
    <t>08-927-5A</t>
  </si>
  <si>
    <t>Disposable Sterile Scalpels - #10 blade - individually packaged (1 pack = 20 scalpels)</t>
  </si>
  <si>
    <t>NEODISHER Z</t>
  </si>
  <si>
    <t>101375-866</t>
  </si>
  <si>
    <t>PUMP TUBING 2 TAG WHITE/WHITE</t>
  </si>
  <si>
    <t>TRACEABLE CONDCTVTY STD 5UM</t>
  </si>
  <si>
    <t>S-13736</t>
  </si>
  <si>
    <t>Kaydry Towl,15x17,90pk,15pk/Cs</t>
  </si>
  <si>
    <t>14-666-301</t>
  </si>
  <si>
    <t>VERSI-DRY SOAKER 18X20 350/CS</t>
  </si>
  <si>
    <t>E522-100ML</t>
  </si>
  <si>
    <t>SOLUTION 0.5M ST EDTA PH8.0 100ML</t>
  </si>
  <si>
    <t>2300-916</t>
  </si>
  <si>
    <t>Paper,Weighing,6x6",500/Pk</t>
  </si>
  <si>
    <t>25-806 2PD</t>
  </si>
  <si>
    <t>Standard Polyester Tipped Applicator, Polystyrene Handle*</t>
  </si>
  <si>
    <t>Biologicals, Microbiology, and Molecular Biology Supplies</t>
  </si>
  <si>
    <t>10754-896</t>
  </si>
  <si>
    <t>BAX SYSTEM SALMONELLA 2 KIT</t>
  </si>
  <si>
    <t>97065-970</t>
  </si>
  <si>
    <t>KIT QCR TOUGHMIX LOW ROX 250X20UL</t>
  </si>
  <si>
    <t>FG MICROPLATE LHS 96 WELL</t>
  </si>
  <si>
    <t>10052-776</t>
  </si>
  <si>
    <t>BLOOD SHEEP DEFIB 100ML</t>
  </si>
  <si>
    <t>L97653</t>
  </si>
  <si>
    <t>L J GRUFT NON/HAZ 100/PK</t>
  </si>
  <si>
    <t>10052-884</t>
  </si>
  <si>
    <t>BLOOD RABBIT DEFIB 30ML</t>
  </si>
  <si>
    <t>95025-618</t>
  </si>
  <si>
    <t>SMARTMIX HM KIT 40 25UL RXN</t>
  </si>
  <si>
    <t>RNASEOUT RECOMB.RNASE INHIB.</t>
  </si>
  <si>
    <t>NC9619774</t>
  </si>
  <si>
    <t>RAINBOW AGAR 30GM POUCHES</t>
  </si>
  <si>
    <t>FG OPTICAL CAP (8 CAPS/STRIPS)</t>
  </si>
  <si>
    <t>R23701</t>
  </si>
  <si>
    <t>BUTTERFIELDS 99ML PHOSP BUFF</t>
  </si>
  <si>
    <t>90006-472</t>
  </si>
  <si>
    <t>AGAR MUELLER-HINTON II PK24</t>
  </si>
  <si>
    <t>DRYING RAK WITH CLOSURE 10/PK</t>
  </si>
  <si>
    <t>BW10508F</t>
  </si>
  <si>
    <t>HANKS BSS 1X W/ P-RED; 500ML</t>
  </si>
  <si>
    <t>R110138</t>
  </si>
  <si>
    <t>CAMPY CEFEX AGAR PLATES 10/PK</t>
  </si>
  <si>
    <t>14251232Q</t>
  </si>
  <si>
    <t>DRUM TISSUE CULTURE 16MM</t>
  </si>
  <si>
    <t>BT48146</t>
  </si>
  <si>
    <t>VACUUM FILTERS</t>
  </si>
  <si>
    <t>29700-026</t>
  </si>
  <si>
    <t xml:space="preserve"> WEIGHT LEAD RING 1000ML</t>
  </si>
  <si>
    <t>80080-570</t>
  </si>
  <si>
    <t>TUBE RACK ADJ ANGLE 9 30MM</t>
  </si>
  <si>
    <t>EPPENDORF 5430 CENTRIFUGE 120V</t>
  </si>
  <si>
    <t>10799-170</t>
  </si>
  <si>
    <t>MICRO CENTRIFUGE REFRIGERATED</t>
  </si>
  <si>
    <t>UN</t>
  </si>
  <si>
    <t>TB RACK CVR 96WELL NAT 5RCK/PK</t>
  </si>
  <si>
    <t>CRYO FIBERBOX WT 5X5X2</t>
  </si>
  <si>
    <t>RACK UNWIRE TEST TUBE BL 16MM</t>
  </si>
  <si>
    <t>CHARGER STAND 2, XPLORER</t>
  </si>
  <si>
    <t>SF221PDQ-UM</t>
  </si>
  <si>
    <t>Idylis replacement humidifier filters*</t>
  </si>
  <si>
    <t>5183-4692</t>
  </si>
  <si>
    <t>Agilent Liner,split,glasswool,non-deact,25/PK - 58</t>
  </si>
  <si>
    <t>89219-774</t>
  </si>
  <si>
    <t>SEPTA TAN TFL/WT SIN F/20MM CRP SLPK100</t>
  </si>
  <si>
    <t>97047-984</t>
  </si>
  <si>
    <t>VIAL 20MM CL 20ML PK100</t>
  </si>
  <si>
    <t>EM1.05729.0001</t>
  </si>
  <si>
    <t>TLC SG-60 50 PLATE 10X20CM</t>
  </si>
  <si>
    <t>97046-750</t>
  </si>
  <si>
    <t>VIAL 9MM AMBER/P 400UL INS PK100</t>
  </si>
  <si>
    <t>XXG7005-60061</t>
  </si>
  <si>
    <t>Agilent Filament,high temperature EI for GCMS - AA</t>
  </si>
  <si>
    <t>97047-336</t>
  </si>
  <si>
    <t>VIAL 11MM CRIMP AMB/P/INS</t>
  </si>
  <si>
    <t>TF-400-L-R-S</t>
  </si>
  <si>
    <t>Robotic Tips, Pipette Tips, Plates, Plastic Labware</t>
  </si>
  <si>
    <t>9301-0725</t>
  </si>
  <si>
    <t>Agilent Syringe 10ul straight, FN 23/42/HP, 6/PK - 58</t>
  </si>
  <si>
    <t>97046-180</t>
  </si>
  <si>
    <t>CAP 9MM BLU FEP/N RUB PK100</t>
  </si>
  <si>
    <t>XX12198002</t>
  </si>
  <si>
    <t>AgilentChemElut-1mlUnbuffered100pk9P</t>
  </si>
  <si>
    <t>97046-188</t>
  </si>
  <si>
    <t>CAP 9MM BLK FEP/N RUB PK100</t>
  </si>
  <si>
    <t>5183-4477</t>
  </si>
  <si>
    <t>Agilent Hdspc Al crmp cap,PTFE/Si sep,20mm,100PK - 58</t>
  </si>
  <si>
    <t>5182-0837</t>
  </si>
  <si>
    <t>Agilent Vial,HS,crimp,FB,20ml,clr,cert,100PK - 58</t>
  </si>
  <si>
    <t>46610-712</t>
  </si>
  <si>
    <t>CLOSURE 9MM BLACK P/S PK100</t>
  </si>
  <si>
    <t>G1544-80530</t>
  </si>
  <si>
    <t>Agilent GC Split Vent Replacement Cartridge,2/pk - AA</t>
  </si>
  <si>
    <t>5188-5367</t>
  </si>
  <si>
    <t>Agilent Gold Plated Inlet Seal with Washer - AA</t>
  </si>
  <si>
    <t>5181-3323</t>
  </si>
  <si>
    <t>Agilent Ferrule Vespel/Graphite 250u 10/PK - 58</t>
  </si>
  <si>
    <t>5188-5365</t>
  </si>
  <si>
    <t>Agilent  Liner O-Ring, Non-Stick 10PK - 58</t>
  </si>
  <si>
    <t>5190-2293</t>
  </si>
  <si>
    <t>Agilent Liner,UI,splitless,sngle taper,glasswool - 58</t>
  </si>
  <si>
    <t>97046-184</t>
  </si>
  <si>
    <t>CAP 9MM GR FEP/N RUB PK100</t>
  </si>
  <si>
    <t>89237-526</t>
  </si>
  <si>
    <t>ULPLATE CLR DEEP S/R 2ML</t>
  </si>
  <si>
    <t>97052-676</t>
  </si>
  <si>
    <t>VIALS PP SCREW 300UL PK100</t>
  </si>
  <si>
    <t>66009-862</t>
  </si>
  <si>
    <t>ROBO VIAL KIT S/PFTE PK100</t>
  </si>
  <si>
    <t>959941-902</t>
  </si>
  <si>
    <t>Zorbax C18 Columns*</t>
  </si>
  <si>
    <t>699975-302</t>
  </si>
  <si>
    <t>Poroshell C18 Columns*</t>
  </si>
  <si>
    <t>823750-911</t>
  </si>
  <si>
    <t>Poroshell C18 Guard Columns*</t>
  </si>
  <si>
    <t>695775-912</t>
  </si>
  <si>
    <t>Phenyl Hexyl Columns*</t>
  </si>
  <si>
    <t>821725-914</t>
  </si>
  <si>
    <t>Phenyl Hexyl Guard Columns*</t>
  </si>
  <si>
    <t>G1969-85000</t>
  </si>
  <si>
    <t>ESI Tune Mix*</t>
  </si>
  <si>
    <t>G1969-85001</t>
  </si>
  <si>
    <t>API Reference Mass Kit*</t>
  </si>
  <si>
    <t>G1969-85003</t>
  </si>
  <si>
    <t>Biopolymer Analysis Reference Kit*</t>
  </si>
  <si>
    <t>Syringe/ndl, Tb 1cc 26gx3/8"</t>
  </si>
  <si>
    <t>9264-03</t>
  </si>
  <si>
    <t>Methylene Chloride,Resi,4l,4cs</t>
  </si>
  <si>
    <t>9401-06</t>
  </si>
  <si>
    <t>Alcohol,Anhy,Plsbtl,4l,4/Cs</t>
  </si>
  <si>
    <t>V553-10</t>
  </si>
  <si>
    <t>Ethyl Acetate,Ultim-Ar,4l,4/Cs</t>
  </si>
  <si>
    <t>2890-03</t>
  </si>
  <si>
    <t>Chloroplatin Acid,6-Hyd,1g,4cs</t>
  </si>
  <si>
    <t>9265-03</t>
  </si>
  <si>
    <t>Petroleum Ether, 4l, 4/Cs</t>
  </si>
  <si>
    <t>9254-03</t>
  </si>
  <si>
    <t>Acetone,Resi-Analyzed,4l,4/Cs</t>
  </si>
  <si>
    <t>H487-10</t>
  </si>
  <si>
    <t>Hexanes,95%,Ultimar,4l,4/Cs</t>
  </si>
  <si>
    <t>9292-03</t>
  </si>
  <si>
    <t>Cyclohexane, 4l, 4/Cs</t>
  </si>
  <si>
    <t>4983-10</t>
  </si>
  <si>
    <t>Pet Ether,35-60c Safemor,4l,4c</t>
  </si>
  <si>
    <t>9263-03</t>
  </si>
  <si>
    <t>Methanol,Resi-Analyzed,4l,4/Cs</t>
  </si>
  <si>
    <t>100-4</t>
  </si>
  <si>
    <t>Ethyl Acetate,4l,4/Cs</t>
  </si>
  <si>
    <t>B&amp;J-LC015-4</t>
  </si>
  <si>
    <t>Acetonitirile, LC/MS, 4L*</t>
  </si>
  <si>
    <t>BDG67005.400</t>
  </si>
  <si>
    <t>MTBE, 4L*</t>
  </si>
  <si>
    <t>BDH1113-4LG</t>
  </si>
  <si>
    <t>DCM, 4L*</t>
  </si>
  <si>
    <t>EM1.02781.1000</t>
  </si>
  <si>
    <t>Isopropanol, LC/MS grade*</t>
  </si>
  <si>
    <t>97061-964</t>
  </si>
  <si>
    <t>Ethylene Glycol*</t>
  </si>
  <si>
    <t>103529-120</t>
  </si>
  <si>
    <t>Formic Acid*</t>
  </si>
  <si>
    <t>200002-706</t>
  </si>
  <si>
    <t>Acetic Acid*</t>
  </si>
  <si>
    <t>BDH7202-2</t>
  </si>
  <si>
    <t>Hydrochloric Acid, 1M*</t>
  </si>
  <si>
    <t>BDH3016-2.5LG</t>
  </si>
  <si>
    <t>Ammonium Hydroxide*</t>
  </si>
  <si>
    <t>303-LMC-5G</t>
  </si>
  <si>
    <t>Lumicyano Kit*</t>
  </si>
  <si>
    <t>C298SK-4</t>
  </si>
  <si>
    <t>Chloroform - 1-4l*</t>
  </si>
  <si>
    <t>T324SK-4</t>
  </si>
  <si>
    <t>Toluene - 1-4L*</t>
  </si>
  <si>
    <t>BP337-500</t>
  </si>
  <si>
    <t>Tween 20, 500 mL bottle*</t>
  </si>
  <si>
    <t>M368-07</t>
  </si>
  <si>
    <t>Florisil,60-100mesh,500g</t>
  </si>
  <si>
    <t>NC0884024</t>
  </si>
  <si>
    <t>US IVD BTS(BACTERIAL TEST STND</t>
  </si>
  <si>
    <t>4376486 - BIGDYE XTERMINATOR K</t>
  </si>
  <si>
    <t>POP-7 (384)POLYMER 3500 SERIES</t>
  </si>
  <si>
    <t>LEADCARE II BLD LEAD TST 48/PK</t>
  </si>
  <si>
    <t>TREP SURE ELISA TEST 96T/PK</t>
  </si>
  <si>
    <t>NC0758431</t>
  </si>
  <si>
    <t>CARBAPENEMASE (KIT)50TEST</t>
  </si>
  <si>
    <t>OXDR0620M</t>
  </si>
  <si>
    <t>ECOLI 0157 LATX TST 100PK</t>
  </si>
  <si>
    <t>NC0408112</t>
  </si>
  <si>
    <t>ECOLI OK 045 ANTISERA</t>
  </si>
  <si>
    <t>CATHODE BFR CONTAINR 3500 SER</t>
  </si>
  <si>
    <t>ANODE BFFR CONTAINR 3500SERIES</t>
  </si>
  <si>
    <t>SLIDE CNTL ACID FAST 50/PK</t>
  </si>
  <si>
    <t>NC1628038</t>
  </si>
  <si>
    <t>2 WELL 15MM SLIDE WITH COATING</t>
  </si>
  <si>
    <t>MITSUBISHI PACK-ANAERO 20/PK</t>
  </si>
  <si>
    <t>R681005</t>
  </si>
  <si>
    <t>ANAEROPK MICROAERO SACHET 20PK</t>
  </si>
  <si>
    <t>R684002</t>
  </si>
  <si>
    <t>MITSUBSHI RT ANAERO-INDTR 25PK</t>
  </si>
  <si>
    <t>Scalpel,W/Han,Dis,St,Sz21,10pk</t>
  </si>
  <si>
    <t>Scissors,Iris Straight,4 1/2"</t>
  </si>
  <si>
    <t>4-421</t>
  </si>
  <si>
    <t>Scalpel,Ster,Disp,Sz.21,10/Pk</t>
  </si>
  <si>
    <t>W66</t>
  </si>
  <si>
    <t>S541112</t>
  </si>
  <si>
    <t>SENTRY HI/LO THERM</t>
  </si>
  <si>
    <t>Thermometer,Sentry Probe,Trcbl</t>
  </si>
  <si>
    <t>TEMP/HUMIDITY/DEW POINT METER</t>
  </si>
  <si>
    <t>MULTI-COLORED TRAC TIMER</t>
  </si>
  <si>
    <t>89087-400</t>
  </si>
  <si>
    <t>TIMER MULTI COLORED</t>
  </si>
  <si>
    <t>KCJ-2Y</t>
  </si>
  <si>
    <t>Fixed Blade 5 3/4 in Safety Cutter*</t>
  </si>
  <si>
    <t>6' Red Dot Boning Knife, Black*</t>
  </si>
  <si>
    <t>M23820BL</t>
  </si>
  <si>
    <t>6" Boning Knife, Blue*</t>
  </si>
  <si>
    <t>Boning Hook, 6" Length, High Carbon Steel, Sanitary Polypropylene, White*</t>
  </si>
  <si>
    <t>C4010-630</t>
  </si>
  <si>
    <t>Insert,Polyspring,300ul,100/Pk</t>
  </si>
  <si>
    <t>C4000-1W</t>
  </si>
  <si>
    <t>Vial,Dualpurp,Id,2ml,Clr,100pk</t>
  </si>
  <si>
    <t>53283-804</t>
  </si>
  <si>
    <t>TUBES CULT 16X125MM CS1000</t>
  </si>
  <si>
    <t>47729-574</t>
  </si>
  <si>
    <t>TUBE BORO 15X85 CS1000</t>
  </si>
  <si>
    <t>23420-151</t>
  </si>
  <si>
    <t>CORKS REG N0 4 PK500</t>
  </si>
  <si>
    <t>22877-016</t>
  </si>
  <si>
    <t>FLASK,VOL MI HDWM13 25ML CS6</t>
  </si>
  <si>
    <t>89093-866</t>
  </si>
  <si>
    <t>VIAL AMBER SEPT NP 40MLCS72</t>
  </si>
  <si>
    <t>63A53</t>
  </si>
  <si>
    <t>Pipet,Pasteur,Boro,5.75,1000cs</t>
  </si>
  <si>
    <t>349-1000</t>
  </si>
  <si>
    <t>Bottle,Amb,Bstrnd,1l,Cert,12cs</t>
  </si>
  <si>
    <t>60828-768</t>
  </si>
  <si>
    <t>CAP PS BLUE 16MM PK1000</t>
  </si>
  <si>
    <t>60828-766</t>
  </si>
  <si>
    <t>CAP PS GRN 16MM PK1000</t>
  </si>
  <si>
    <t>47729-572</t>
  </si>
  <si>
    <t>CULTURE TUBE 13X100 CS1000</t>
  </si>
  <si>
    <t>14672-200</t>
  </si>
  <si>
    <t>PASTEUR PIPET 5.75IN CS1000</t>
  </si>
  <si>
    <t>47729-570</t>
  </si>
  <si>
    <t>TUBE CLTBORO 12X75 CS1000</t>
  </si>
  <si>
    <t>89003-558</t>
  </si>
  <si>
    <t>CAP WH PP NO LNR 15-415 CS1000</t>
  </si>
  <si>
    <t>Tube,Cult,Gls,13x100mm,1000/Cs</t>
  </si>
  <si>
    <t>47729-568</t>
  </si>
  <si>
    <t>TUBE CULT 10X75 CS1000</t>
  </si>
  <si>
    <t>60003-032</t>
  </si>
  <si>
    <t>FLASK ERLENMEYER 19/22 125ML</t>
  </si>
  <si>
    <t>Extraction Disk,C18,90mm,30/Cs</t>
  </si>
  <si>
    <t>MRCF0R100</t>
  </si>
  <si>
    <t>DNA FAST FLOW - 100 PK</t>
  </si>
  <si>
    <t>100358-476</t>
  </si>
  <si>
    <t>CENTRI-SEP 100 COL KIT BX100</t>
  </si>
  <si>
    <t>1827-047</t>
  </si>
  <si>
    <t>Filt Pap,934ah,4.7cm,100/Pk</t>
  </si>
  <si>
    <t>28199-985</t>
  </si>
  <si>
    <t>FILTER BOTTLE TOP 150ML CS48</t>
  </si>
  <si>
    <t>Organic Filter,Fume Adsorber</t>
  </si>
  <si>
    <t>4619W93</t>
  </si>
  <si>
    <t>Filter,Btl-Top,150ml,Str,48/Cs</t>
  </si>
  <si>
    <t>28137-754</t>
  </si>
  <si>
    <t>FILTER SYR-LES 0.45UM NYL P100</t>
  </si>
  <si>
    <t>28496-751</t>
  </si>
  <si>
    <t>FILTER GLASS 934AH 2.1CM PK100</t>
  </si>
  <si>
    <t>97054-516</t>
  </si>
  <si>
    <t>FILTER MEMB .45 NYLON 47MM 100</t>
  </si>
  <si>
    <t>28460-164</t>
  </si>
  <si>
    <t>FILTER PAPER #4 24CM PK100</t>
  </si>
  <si>
    <t>28148-030</t>
  </si>
  <si>
    <t>FILT MEMB PK-100 045UM 13MM</t>
  </si>
  <si>
    <t>28480-128</t>
  </si>
  <si>
    <t>FILTER PAPER 42 12.5CM PK100</t>
  </si>
  <si>
    <t>28450-026</t>
  </si>
  <si>
    <t>FILTER PAPER #1 42.5MM PK100</t>
  </si>
  <si>
    <t>Safety Equipment and Clothing</t>
  </si>
  <si>
    <t>Kimberly Clark Wipers, EX-L Delicate Task, Kimwipes, 280/pk, 60pk/CS - KC (AM)</t>
  </si>
  <si>
    <t>89107-308</t>
  </si>
  <si>
    <t>CONTAINER 5OZ NO LID CS500</t>
  </si>
  <si>
    <t>Kimberly Clark KIMTECH SCIENCE KIMWIPES DELICATE TASK - KC</t>
  </si>
  <si>
    <t>95057-862</t>
  </si>
  <si>
    <t>ABSORBANTS 6X6 CS1200</t>
  </si>
  <si>
    <t>56617-801</t>
  </si>
  <si>
    <t>BOX GLASS DISP FLOOR PK6</t>
  </si>
  <si>
    <t>21909-664</t>
  </si>
  <si>
    <t>SCALPEL DISPOSAL #21 STRL PK10</t>
  </si>
  <si>
    <t>56617-804</t>
  </si>
  <si>
    <t>BOX GLASS DISP BENCH PK6</t>
  </si>
  <si>
    <t>13MM FLANGED PLUG CAP WHT</t>
  </si>
  <si>
    <t>89405-026</t>
  </si>
  <si>
    <t>PLATE CAMPY CEFEX AGAR 15X100MM PK10</t>
  </si>
  <si>
    <t>21909-670</t>
  </si>
  <si>
    <t>SCALPEL DISP SFTY NO.10 PK10</t>
  </si>
  <si>
    <t>56617-018</t>
  </si>
  <si>
    <t>UNDERPAD DELUXE 17X24 PK10</t>
  </si>
  <si>
    <t>89206-925</t>
  </si>
  <si>
    <t>PLUG CAP 13MM CL PK1000</t>
  </si>
  <si>
    <t>A351-11</t>
  </si>
  <si>
    <t>Labcoats, Small*</t>
  </si>
  <si>
    <t>A351-12</t>
  </si>
  <si>
    <t>Labcoats, Medium*</t>
  </si>
  <si>
    <t>A351-13</t>
  </si>
  <si>
    <t>Labcoats, Large*</t>
  </si>
  <si>
    <t>A351-14</t>
  </si>
  <si>
    <t>Labcoats, XL*</t>
  </si>
  <si>
    <t>A351-15</t>
  </si>
  <si>
    <t>Labcoats, 2XL*</t>
  </si>
  <si>
    <t>A351-16</t>
  </si>
  <si>
    <t>Labcoats, 3XL*</t>
  </si>
  <si>
    <t>A351-17</t>
  </si>
  <si>
    <t>Labcoats, 4XL*</t>
  </si>
  <si>
    <t>5462110 Y</t>
  </si>
  <si>
    <t>Mini-Brute Belly Band Apron*</t>
  </si>
  <si>
    <t>56-300</t>
  </si>
  <si>
    <t>Chemical Resistant Bid Apron, Yellow, 45 in Length, 33 in Width, PVC/Polyester Material*</t>
  </si>
  <si>
    <t>Size 10 15" Black/Red/Grat TDT Servus XTP Plain-Toe Hi Boot Pair*</t>
  </si>
  <si>
    <t>White Polyethylene Standard V-Gard Staz-On Slotted Hard Cap*</t>
  </si>
  <si>
    <t>LEADCARE II ANALYZER PACKAGE</t>
  </si>
  <si>
    <t>48975-429</t>
  </si>
  <si>
    <t>MICRO MILL W/O TIMER</t>
  </si>
  <si>
    <t>STYV3011</t>
  </si>
  <si>
    <t>SENSITITRE NEPHELOMETER</t>
  </si>
  <si>
    <t>ZFA10UVM1</t>
  </si>
  <si>
    <t>A10 UV LAMP</t>
  </si>
  <si>
    <t>10010-808</t>
  </si>
  <si>
    <t>ELECTRODE ORION IONPLUS FLUORIDE</t>
  </si>
  <si>
    <t>89094-770</t>
  </si>
  <si>
    <t>THERMOMETER JUMBO REF/FRZ</t>
  </si>
  <si>
    <t>12777-846</t>
  </si>
  <si>
    <t>THERMOMETER IR GUN W/SIGHT</t>
  </si>
  <si>
    <t>89231-664</t>
  </si>
  <si>
    <t>SYM BNTP PH METER W/PROBE</t>
  </si>
  <si>
    <t>ULT MAIN REPLACEMENT BATTERY</t>
  </si>
  <si>
    <t>GLASS PH ELECTRODE COMBO BNC</t>
  </si>
  <si>
    <t>CONTAINER PP SNAP 4OZ CS250</t>
  </si>
  <si>
    <t>73320-044</t>
  </si>
  <si>
    <t>CONTAINER SPECIMEN 90ML CS400</t>
  </si>
  <si>
    <t>15714-525</t>
  </si>
  <si>
    <t>TUBE VAC+ K2EDTA 13X75 3ML</t>
  </si>
  <si>
    <t>89206-930</t>
  </si>
  <si>
    <t>PLUG CAP, 13MM, RED PK1000</t>
  </si>
  <si>
    <t>11217-660</t>
  </si>
  <si>
    <t>INFECTIOUS SHIPPER INFECON3000</t>
  </si>
  <si>
    <t>89107-312</t>
  </si>
  <si>
    <t>CAP SNAP LID ONLY NS CS500</t>
  </si>
  <si>
    <t>95025-622</t>
  </si>
  <si>
    <t>PLASTIC HEP 6ML 13X100 PK100</t>
  </si>
  <si>
    <t>PLUG CAP, 13MM, GRN PK1000</t>
  </si>
  <si>
    <t>89206-932</t>
  </si>
  <si>
    <t>PLUG CAP, 13MM, YEL PK1000</t>
  </si>
  <si>
    <t>MAILER SAMP BATER/URIN CS100</t>
  </si>
  <si>
    <t>SLEEVE F/M373 CS200</t>
  </si>
  <si>
    <t>89049-940</t>
  </si>
  <si>
    <t>Moisture Guard Refrigerant Gel Packs*</t>
  </si>
  <si>
    <t>B01447WA</t>
  </si>
  <si>
    <t>Sampling Bag, 20" Length, 15" Width, 184 oz. Capacity, 0.102mm Thickness, Polyethylene*</t>
  </si>
  <si>
    <t>205C</t>
  </si>
  <si>
    <t>Insulated Shipping Container, Cardboard, Styrofoam, 6x5x6-1/2 in Inside LxWxH*</t>
  </si>
  <si>
    <t>227C</t>
  </si>
  <si>
    <t>Insulated Shipping Container, Cardboard, Styrofoam, 12x10x7 in Inside LxWxH*</t>
  </si>
  <si>
    <t>S-18257</t>
  </si>
  <si>
    <t>Ice Packs - 16oz*</t>
  </si>
  <si>
    <t>Respondent Name:</t>
  </si>
  <si>
    <t>Please refrain from modifying any cells or formulas in this document. Any alterations may lead to the disqualification of your proposal.</t>
  </si>
  <si>
    <t>COST PROPOSAL INSTRUCTIONS</t>
  </si>
  <si>
    <t>RFP 61-25-81398 - Laboratory Supplies and Related Services</t>
  </si>
  <si>
    <t>Instructions</t>
  </si>
  <si>
    <t>Cost Proposal Template</t>
  </si>
  <si>
    <t>Respondent Name</t>
  </si>
  <si>
    <t xml:space="preserve">Evaluated Total Cost </t>
  </si>
  <si>
    <t>Public Listed Price (PLP)</t>
  </si>
  <si>
    <t>Discount ($)</t>
  </si>
  <si>
    <t>Total Evaluated Cost</t>
  </si>
  <si>
    <t xml:space="preserve">Evaluated Cost </t>
  </si>
  <si>
    <t>Total Evalauted Cost</t>
  </si>
  <si>
    <t>In Tab labeled "Category Discounts" input the percentage discount for each product category included in your proposal.</t>
  </si>
  <si>
    <t xml:space="preserve">Pricing must include all delivery, shipping, service, restocking and administrative costs associated with the product. </t>
  </si>
  <si>
    <t>The contents of this Cost Proposal reflect the State's current vendors' UOM and package size.The State prefers packaging that is within 150% of the original number of items per UOM, but acknowledges that for some items, the current packaging may not be standard.</t>
  </si>
  <si>
    <t>Instructions: Please provide pricing for all product category items and high-priority items listed in this worksheet. The State will only accept items that are functionally equivalent to the specified items. High-priority items are marked with an " * ". Pricing must include all delivery, shipping, service, restocking, and administrative costs associated with the product. The cost proposal reflects the current vendors' unit of measure (UOM) and package size. The State prefers packaging within 150% of the original number of items per UOM but acknowledges that, for some items, the current packaging may not be standard.</t>
  </si>
  <si>
    <t xml:space="preserve">    Customer Request Rush Delivery Cost</t>
  </si>
  <si>
    <t xml:space="preserve">                     Rush Delivery Cost</t>
  </si>
  <si>
    <r>
      <t xml:space="preserve">Instructions: </t>
    </r>
    <r>
      <rPr>
        <sz val="11"/>
        <rFont val="Aptos Narrow"/>
        <family val="2"/>
        <scheme val="minor"/>
      </rPr>
      <t>Please enter your percent discount per product category in the yellow-shaded cells C9–C20. The evaluated total cost will auto-populate the relevant tabs.</t>
    </r>
  </si>
  <si>
    <t>.</t>
  </si>
  <si>
    <t>The state requires that each respondent bid on a minimum of three (3) product categories. Each category must include pricing for at least 90% of the items within the selected category. The proposal must also include pricing for all items identified as high priority, marked with an asterisk (*), as specified by the state.</t>
  </si>
  <si>
    <t>On tabs 1-12, please input your proposed price for each product or its functional equivalent in each product category. The cost proposal includes twelve product categories.</t>
  </si>
  <si>
    <t>Requirements for State Bidding:</t>
  </si>
  <si>
    <t>1. Each respondent must bid on a minimum of three (3) product categories.</t>
  </si>
  <si>
    <t>2. Each category must include pricing for at least 90% of the items within the selected category.</t>
  </si>
  <si>
    <t>3. The proposal must include pricing for all items identified as high priority (marked with an asterisk *).</t>
  </si>
  <si>
    <t>4. Leave all items blank rather than inserting a 0 if you are not bidding on a particular item.</t>
  </si>
  <si>
    <r>
      <t>Respondents are required to complete all</t>
    </r>
    <r>
      <rPr>
        <b/>
        <sz val="12"/>
        <color rgb="FF000000"/>
        <rFont val="Arial"/>
        <family val="2"/>
      </rPr>
      <t xml:space="preserve"> </t>
    </r>
    <r>
      <rPr>
        <b/>
        <u/>
        <sz val="12"/>
        <color rgb="FF000000"/>
        <rFont val="Arial"/>
        <family val="2"/>
      </rPr>
      <t>yellow-shaded cells</t>
    </r>
    <r>
      <rPr>
        <sz val="12"/>
        <color rgb="FF000000"/>
        <rFont val="Arial"/>
        <family val="2"/>
      </rPr>
      <t xml:space="preserve"> in this workbook. </t>
    </r>
  </si>
  <si>
    <t>Leave all items blank rather than inserting a 0 if you are not bidding on a particular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</si>
</sst>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_(* \(#,##0\);_(* &quot;-&quot;??_);_(@_)"/>
  </numFmts>
  <fonts count="20" x14ac:knownFonts="1">
    <font>
      <sz val="11"/>
      <color theme="1"/>
      <name val="Aptos Narrow"/>
      <family val="2"/>
      <scheme val="minor"/>
    </font>
    <font>
      <sz val="11"/>
      <color theme="1"/>
      <name val="Aptos Narrow"/>
      <family val="2"/>
      <scheme val="minor"/>
    </font>
    <font>
      <b/>
      <sz val="10"/>
      <color theme="1"/>
      <name val="Arial"/>
      <family val="2"/>
    </font>
    <font>
      <sz val="10"/>
      <color theme="1"/>
      <name val="Arial"/>
      <family val="2"/>
    </font>
    <font>
      <b/>
      <sz val="10"/>
      <name val="Arial"/>
      <family val="2"/>
    </font>
    <font>
      <sz val="10"/>
      <name val="Arial"/>
      <family val="2"/>
    </font>
    <font>
      <sz val="12"/>
      <color theme="1"/>
      <name val="Arial"/>
      <family val="2"/>
    </font>
    <font>
      <b/>
      <sz val="12"/>
      <color theme="1"/>
      <name val="Arial"/>
      <family val="2"/>
    </font>
    <font>
      <sz val="12"/>
      <color rgb="FF000000"/>
      <name val="Arial"/>
      <family val="2"/>
    </font>
    <font>
      <sz val="16"/>
      <color theme="1"/>
      <name val="Arial"/>
      <family val="2"/>
    </font>
    <font>
      <b/>
      <sz val="11"/>
      <color theme="1"/>
      <name val="Aptos Narrow"/>
      <family val="2"/>
      <scheme val="minor"/>
    </font>
    <font>
      <b/>
      <sz val="11"/>
      <name val="Aptos Narrow"/>
      <family val="2"/>
      <scheme val="minor"/>
    </font>
    <font>
      <sz val="11"/>
      <name val="Aptos Narrow"/>
      <family val="2"/>
      <scheme val="minor"/>
    </font>
    <font>
      <b/>
      <sz val="12"/>
      <color theme="1"/>
      <name val="Aptos Narrow"/>
      <family val="2"/>
      <scheme val="minor"/>
    </font>
    <font>
      <sz val="12"/>
      <color theme="1"/>
      <name val="Aptos Narrow"/>
      <family val="2"/>
      <scheme val="minor"/>
    </font>
    <font>
      <b/>
      <u/>
      <sz val="11"/>
      <color theme="1"/>
      <name val="Arial"/>
      <family val="2"/>
    </font>
    <font>
      <sz val="11"/>
      <color theme="1"/>
      <name val="Arial"/>
      <family val="2"/>
    </font>
    <font>
      <b/>
      <sz val="11"/>
      <color theme="1"/>
      <name val="Arial"/>
      <family val="2"/>
    </font>
    <font>
      <b/>
      <sz val="12"/>
      <color rgb="FF000000"/>
      <name val="Arial"/>
      <family val="2"/>
    </font>
    <font>
      <b/>
      <u/>
      <sz val="12"/>
      <color rgb="FF000000"/>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
      <patternFill patternType="solid">
        <fgColor rgb="FFFFFF99"/>
        <bgColor rgb="FF000000"/>
      </patternFill>
    </fill>
    <fill>
      <patternFill patternType="solid">
        <fgColor rgb="FFFFFF85"/>
        <bgColor indexed="64"/>
      </patternFill>
    </fill>
    <fill>
      <patternFill patternType="solid">
        <fgColor theme="9"/>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09">
    <xf numFmtId="0" fontId="0" fillId="0" borderId="0" xfId="0"/>
    <xf numFmtId="0" fontId="2" fillId="0" borderId="0" xfId="0" applyFont="1"/>
    <xf numFmtId="0" fontId="3" fillId="0" borderId="0" xfId="0" applyFont="1"/>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165" fontId="4" fillId="2" borderId="2" xfId="1" applyNumberFormat="1" applyFont="1" applyFill="1" applyBorder="1" applyAlignment="1">
      <alignment horizontal="center" vertical="center" wrapText="1"/>
    </xf>
    <xf numFmtId="44" fontId="2" fillId="2" borderId="2" xfId="2" applyFont="1" applyFill="1" applyBorder="1" applyAlignment="1">
      <alignment horizontal="center" vertical="center" wrapText="1"/>
    </xf>
    <xf numFmtId="0" fontId="3" fillId="0" borderId="3" xfId="0" applyFont="1" applyBorder="1" applyAlignment="1">
      <alignment horizontal="center" vertical="center"/>
    </xf>
    <xf numFmtId="9" fontId="3" fillId="0" borderId="3" xfId="3" applyFont="1" applyFill="1" applyBorder="1" applyAlignment="1">
      <alignment horizontal="center" vertical="center" wrapText="1"/>
    </xf>
    <xf numFmtId="1" fontId="3" fillId="3" borderId="3" xfId="0" applyNumberFormat="1" applyFont="1" applyFill="1" applyBorder="1" applyAlignment="1" applyProtection="1">
      <alignment horizontal="center" vertical="center"/>
      <protection locked="0"/>
    </xf>
    <xf numFmtId="44" fontId="3" fillId="3" borderId="3" xfId="2"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xf>
    <xf numFmtId="9" fontId="3" fillId="0" borderId="1" xfId="3" applyFont="1" applyFill="1" applyBorder="1" applyAlignment="1">
      <alignment horizontal="center" vertical="center" wrapText="1"/>
    </xf>
    <xf numFmtId="1" fontId="3" fillId="3" borderId="1" xfId="0" applyNumberFormat="1" applyFont="1" applyFill="1" applyBorder="1" applyAlignment="1" applyProtection="1">
      <alignment horizontal="center" vertical="center"/>
      <protection locked="0"/>
    </xf>
    <xf numFmtId="44" fontId="3" fillId="3" borderId="1" xfId="2"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49" fontId="3" fillId="3" borderId="1"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wrapText="1"/>
    </xf>
    <xf numFmtId="0" fontId="2" fillId="0" borderId="0" xfId="0" applyFont="1" applyAlignment="1">
      <alignment vertical="center"/>
    </xf>
    <xf numFmtId="0" fontId="3" fillId="3" borderId="7" xfId="0" applyFont="1" applyFill="1" applyBorder="1"/>
    <xf numFmtId="0" fontId="3" fillId="3" borderId="6" xfId="0" applyFont="1" applyFill="1" applyBorder="1" applyAlignment="1">
      <alignment horizontal="left"/>
    </xf>
    <xf numFmtId="0" fontId="3" fillId="0" borderId="0" xfId="0" applyFont="1" applyAlignment="1" applyProtection="1">
      <alignment vertical="center"/>
      <protection locked="0"/>
    </xf>
    <xf numFmtId="0" fontId="2" fillId="2" borderId="9" xfId="0" applyFont="1" applyFill="1" applyBorder="1" applyAlignment="1">
      <alignment horizontal="center"/>
    </xf>
    <xf numFmtId="0" fontId="2" fillId="2" borderId="9" xfId="0" applyFont="1" applyFill="1" applyBorder="1"/>
    <xf numFmtId="0" fontId="2" fillId="0" borderId="5" xfId="0" applyFont="1" applyBorder="1"/>
    <xf numFmtId="0" fontId="2" fillId="2" borderId="9" xfId="0" applyFont="1" applyFill="1" applyBorder="1" applyAlignment="1">
      <alignment horizontal="left"/>
    </xf>
    <xf numFmtId="0" fontId="2" fillId="0" borderId="5" xfId="0" applyFont="1" applyBorder="1" applyAlignment="1">
      <alignment horizontal="left"/>
    </xf>
    <xf numFmtId="0" fontId="6" fillId="0" borderId="0" xfId="0" applyFont="1"/>
    <xf numFmtId="0" fontId="6" fillId="0" borderId="5" xfId="0" applyFont="1" applyBorder="1"/>
    <xf numFmtId="0" fontId="6" fillId="3" borderId="8" xfId="0" applyFont="1" applyFill="1" applyBorder="1"/>
    <xf numFmtId="0" fontId="7" fillId="0" borderId="0" xfId="0" applyFont="1"/>
    <xf numFmtId="0" fontId="7" fillId="0" borderId="0" xfId="0" applyFont="1" applyAlignment="1">
      <alignment vertical="center"/>
    </xf>
    <xf numFmtId="49" fontId="6" fillId="0" borderId="0" xfId="0" applyNumberFormat="1" applyFont="1" applyAlignment="1" applyProtection="1">
      <alignment vertical="center"/>
      <protection locked="0"/>
    </xf>
    <xf numFmtId="0" fontId="6" fillId="0" borderId="0" xfId="0" applyFont="1" applyAlignment="1">
      <alignment horizontal="center" vertical="center" wrapText="1"/>
    </xf>
    <xf numFmtId="0" fontId="6" fillId="0" borderId="0" xfId="0" applyFont="1" applyAlignment="1">
      <alignment wrapText="1"/>
    </xf>
    <xf numFmtId="0" fontId="9" fillId="0" borderId="0" xfId="0" applyFont="1"/>
    <xf numFmtId="0" fontId="0" fillId="0" borderId="0" xfId="0" applyProtection="1">
      <protection locked="0"/>
    </xf>
    <xf numFmtId="0" fontId="13" fillId="0" borderId="0" xfId="0" applyFont="1"/>
    <xf numFmtId="0" fontId="0" fillId="0" borderId="0" xfId="0" applyAlignment="1">
      <alignment horizontal="center" vertical="center"/>
    </xf>
    <xf numFmtId="9" fontId="3" fillId="0" borderId="0" xfId="3" applyFont="1" applyAlignment="1" applyProtection="1">
      <alignment vertical="center"/>
      <protection locked="0"/>
    </xf>
    <xf numFmtId="9" fontId="2" fillId="2" borderId="2" xfId="3" applyFont="1" applyFill="1" applyBorder="1" applyAlignment="1">
      <alignment horizontal="center" vertical="center" wrapText="1"/>
    </xf>
    <xf numFmtId="9" fontId="3" fillId="0" borderId="0" xfId="3" applyFont="1"/>
    <xf numFmtId="44" fontId="3" fillId="0" borderId="0" xfId="0" applyNumberFormat="1" applyFont="1" applyAlignment="1" applyProtection="1">
      <alignment vertical="center"/>
      <protection locked="0"/>
    </xf>
    <xf numFmtId="44" fontId="3" fillId="0" borderId="0" xfId="0" applyNumberFormat="1" applyFont="1"/>
    <xf numFmtId="44" fontId="3" fillId="0" borderId="0" xfId="2" applyFont="1" applyAlignment="1" applyProtection="1">
      <alignment vertical="center"/>
      <protection locked="0"/>
    </xf>
    <xf numFmtId="44" fontId="3" fillId="0" borderId="0" xfId="2" applyFont="1"/>
    <xf numFmtId="9" fontId="2" fillId="0" borderId="0" xfId="3" applyFont="1" applyAlignment="1">
      <alignment vertical="center"/>
    </xf>
    <xf numFmtId="9" fontId="3" fillId="3" borderId="6" xfId="3" applyFont="1" applyFill="1" applyBorder="1" applyAlignment="1">
      <alignment horizontal="left"/>
    </xf>
    <xf numFmtId="44" fontId="2" fillId="0" borderId="0" xfId="2" applyFont="1" applyAlignment="1">
      <alignment vertical="center"/>
    </xf>
    <xf numFmtId="44" fontId="3" fillId="3" borderId="6" xfId="2" applyFont="1" applyFill="1" applyBorder="1" applyAlignment="1">
      <alignment horizontal="left"/>
    </xf>
    <xf numFmtId="0" fontId="2" fillId="0" borderId="0" xfId="0" applyFont="1" applyAlignment="1">
      <alignment horizontal="center"/>
    </xf>
    <xf numFmtId="44" fontId="3" fillId="3" borderId="15" xfId="2" applyFont="1" applyFill="1" applyBorder="1" applyAlignment="1" applyProtection="1">
      <alignment horizontal="center" vertical="center"/>
      <protection locked="0"/>
    </xf>
    <xf numFmtId="44" fontId="3" fillId="7" borderId="14" xfId="0" applyNumberFormat="1" applyFont="1" applyFill="1" applyBorder="1"/>
    <xf numFmtId="44" fontId="2" fillId="7" borderId="14" xfId="0" applyNumberFormat="1" applyFont="1" applyFill="1" applyBorder="1"/>
    <xf numFmtId="44" fontId="2" fillId="7" borderId="14" xfId="0" applyNumberFormat="1" applyFont="1" applyFill="1" applyBorder="1" applyAlignment="1">
      <alignment horizontal="center" vertical="center"/>
    </xf>
    <xf numFmtId="44" fontId="3" fillId="3" borderId="18" xfId="2" applyFont="1" applyFill="1" applyBorder="1" applyAlignment="1" applyProtection="1">
      <alignment horizontal="center" vertical="center"/>
      <protection locked="0"/>
    </xf>
    <xf numFmtId="0" fontId="6" fillId="0" borderId="0" xfId="0" applyFont="1" applyAlignment="1">
      <alignment horizontal="left"/>
    </xf>
    <xf numFmtId="0" fontId="10" fillId="0" borderId="0" xfId="0" applyFont="1" applyAlignment="1">
      <alignment horizontal="right" vertical="center"/>
    </xf>
    <xf numFmtId="44" fontId="10" fillId="0" borderId="0" xfId="2" applyFont="1" applyFill="1" applyBorder="1" applyAlignment="1" applyProtection="1">
      <alignment horizontal="center" vertical="center"/>
    </xf>
    <xf numFmtId="0" fontId="0" fillId="0" borderId="0" xfId="0" applyAlignment="1">
      <alignment vertical="center"/>
    </xf>
    <xf numFmtId="0" fontId="13" fillId="0" borderId="0" xfId="0" applyFont="1" applyAlignment="1">
      <alignment vertical="center"/>
    </xf>
    <xf numFmtId="0" fontId="0" fillId="0" borderId="0" xfId="0" applyAlignment="1">
      <alignment horizontal="right"/>
    </xf>
    <xf numFmtId="44" fontId="10" fillId="0" borderId="0" xfId="2" applyFont="1" applyFill="1" applyBorder="1" applyAlignment="1">
      <alignment horizontal="center" vertical="center"/>
    </xf>
    <xf numFmtId="0" fontId="13" fillId="2" borderId="31" xfId="0" applyFont="1" applyFill="1" applyBorder="1" applyAlignment="1">
      <alignment vertical="center"/>
    </xf>
    <xf numFmtId="0" fontId="13" fillId="2" borderId="6" xfId="0" applyFont="1" applyFill="1" applyBorder="1" applyAlignment="1">
      <alignment vertical="center"/>
    </xf>
    <xf numFmtId="0" fontId="13" fillId="2" borderId="7" xfId="0" applyFont="1" applyFill="1" applyBorder="1" applyAlignment="1">
      <alignment vertical="center"/>
    </xf>
    <xf numFmtId="0" fontId="13" fillId="2" borderId="31"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14" xfId="0" applyFont="1" applyFill="1" applyBorder="1" applyAlignment="1">
      <alignment horizontal="center" vertical="center"/>
    </xf>
    <xf numFmtId="0" fontId="14" fillId="0" borderId="0" xfId="0" applyFont="1" applyAlignment="1">
      <alignment horizontal="right"/>
    </xf>
    <xf numFmtId="44" fontId="1" fillId="7" borderId="14" xfId="2" applyFont="1" applyFill="1" applyBorder="1" applyAlignment="1" applyProtection="1">
      <alignment horizontal="center" vertical="center"/>
    </xf>
    <xf numFmtId="9" fontId="1" fillId="3" borderId="36" xfId="3" applyFont="1" applyFill="1" applyBorder="1" applyAlignment="1" applyProtection="1">
      <alignment horizontal="center" vertical="center"/>
      <protection locked="0"/>
    </xf>
    <xf numFmtId="9" fontId="1" fillId="6" borderId="36" xfId="3" applyFont="1" applyFill="1" applyBorder="1" applyAlignment="1" applyProtection="1">
      <alignment horizontal="center" vertical="center"/>
      <protection locked="0"/>
    </xf>
    <xf numFmtId="9" fontId="1" fillId="6" borderId="37" xfId="3" applyFont="1" applyFill="1" applyBorder="1" applyAlignment="1" applyProtection="1">
      <alignment horizontal="center" vertical="center"/>
      <protection locked="0"/>
    </xf>
    <xf numFmtId="9" fontId="3" fillId="0" borderId="3" xfId="3" applyFont="1" applyFill="1" applyBorder="1" applyAlignment="1" applyProtection="1">
      <alignment horizontal="center" vertical="center"/>
    </xf>
    <xf numFmtId="9" fontId="2" fillId="2" borderId="18" xfId="3"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165" fontId="4" fillId="2" borderId="1" xfId="1" applyNumberFormat="1" applyFont="1" applyFill="1" applyBorder="1" applyAlignment="1">
      <alignment horizontal="center" vertical="center" wrapText="1"/>
    </xf>
    <xf numFmtId="44" fontId="2" fillId="2" borderId="1" xfId="2" applyFont="1" applyFill="1" applyBorder="1" applyAlignment="1">
      <alignment horizontal="center" vertical="center" wrapText="1"/>
    </xf>
    <xf numFmtId="9" fontId="2" fillId="2" borderId="1" xfId="3" applyFont="1" applyFill="1" applyBorder="1" applyAlignment="1">
      <alignment horizontal="center" vertical="center" wrapText="1"/>
    </xf>
    <xf numFmtId="9" fontId="3" fillId="0" borderId="3" xfId="3" applyFont="1" applyFill="1" applyBorder="1" applyAlignment="1" applyProtection="1">
      <alignment horizontal="center" vertical="center" wrapText="1"/>
    </xf>
    <xf numFmtId="9" fontId="3" fillId="0" borderId="1" xfId="3" applyFont="1" applyFill="1" applyBorder="1" applyAlignment="1" applyProtection="1">
      <alignment horizontal="center" vertical="center" wrapText="1"/>
    </xf>
    <xf numFmtId="0" fontId="5" fillId="0" borderId="1" xfId="0" applyFont="1" applyBorder="1" applyAlignment="1">
      <alignment horizontal="center" vertical="center"/>
    </xf>
    <xf numFmtId="9" fontId="3" fillId="0" borderId="1" xfId="3" applyFont="1" applyFill="1" applyBorder="1" applyAlignment="1" applyProtection="1">
      <alignment horizontal="center" vertical="center"/>
    </xf>
    <xf numFmtId="9" fontId="3" fillId="0" borderId="0" xfId="3" applyFont="1" applyProtection="1"/>
    <xf numFmtId="44" fontId="1" fillId="0" borderId="34" xfId="3" applyNumberFormat="1" applyFont="1" applyFill="1" applyBorder="1" applyAlignment="1" applyProtection="1">
      <alignment horizontal="center" vertical="center"/>
    </xf>
    <xf numFmtId="44" fontId="1" fillId="0" borderId="27" xfId="3" applyNumberFormat="1" applyFont="1" applyFill="1" applyBorder="1" applyAlignment="1" applyProtection="1">
      <alignment horizontal="center" vertical="center"/>
    </xf>
    <xf numFmtId="44" fontId="1" fillId="0" borderId="30" xfId="3" applyNumberFormat="1" applyFont="1" applyFill="1" applyBorder="1" applyAlignment="1" applyProtection="1">
      <alignment horizontal="center" vertical="center"/>
    </xf>
    <xf numFmtId="0" fontId="2" fillId="0" borderId="0" xfId="0" applyFont="1" applyAlignment="1">
      <alignment horizontal="left" vertical="center" wrapText="1"/>
    </xf>
    <xf numFmtId="0" fontId="14" fillId="0" borderId="33" xfId="0" applyFont="1" applyBorder="1" applyAlignment="1">
      <alignment horizontal="left" vertical="center"/>
    </xf>
    <xf numFmtId="0" fontId="14" fillId="0" borderId="26" xfId="0" applyFont="1" applyBorder="1" applyAlignment="1">
      <alignment horizontal="left" vertical="center"/>
    </xf>
    <xf numFmtId="0" fontId="14" fillId="0" borderId="28" xfId="0" applyFont="1" applyBorder="1" applyAlignment="1">
      <alignment horizontal="left" vertical="center"/>
    </xf>
    <xf numFmtId="9" fontId="0" fillId="6" borderId="35" xfId="3" applyFont="1" applyFill="1" applyBorder="1" applyAlignment="1" applyProtection="1">
      <alignment horizontal="center" vertical="center"/>
      <protection locked="0"/>
    </xf>
    <xf numFmtId="164" fontId="3" fillId="4" borderId="0" xfId="3" applyNumberFormat="1" applyFont="1" applyFill="1" applyBorder="1" applyAlignment="1">
      <alignment horizontal="center"/>
    </xf>
    <xf numFmtId="0" fontId="2" fillId="0" borderId="0" xfId="0" applyFont="1" applyAlignment="1">
      <alignment horizontal="left"/>
    </xf>
    <xf numFmtId="0" fontId="16" fillId="0" borderId="0" xfId="0" applyFont="1"/>
    <xf numFmtId="0" fontId="3" fillId="3" borderId="7" xfId="0" applyFont="1" applyFill="1" applyBorder="1" applyAlignment="1">
      <alignment horizontal="left"/>
    </xf>
    <xf numFmtId="0" fontId="2" fillId="2" borderId="45" xfId="0" applyFont="1" applyFill="1" applyBorder="1" applyAlignment="1">
      <alignment horizontal="left"/>
    </xf>
    <xf numFmtId="0" fontId="2" fillId="3" borderId="6" xfId="0" applyFont="1" applyFill="1" applyBorder="1" applyAlignment="1">
      <alignment horizontal="left" vertical="center"/>
    </xf>
    <xf numFmtId="9" fontId="2" fillId="3" borderId="6" xfId="3" applyFont="1" applyFill="1" applyBorder="1" applyAlignment="1">
      <alignment horizontal="left" vertical="center"/>
    </xf>
    <xf numFmtId="0" fontId="2" fillId="3" borderId="7" xfId="0" applyFont="1" applyFill="1" applyBorder="1" applyAlignment="1">
      <alignment horizontal="left"/>
    </xf>
    <xf numFmtId="44" fontId="2" fillId="3" borderId="7" xfId="0" applyNumberFormat="1" applyFont="1" applyFill="1" applyBorder="1" applyAlignment="1">
      <alignment horizontal="left"/>
    </xf>
    <xf numFmtId="0" fontId="2" fillId="3" borderId="6" xfId="0" applyFont="1" applyFill="1" applyBorder="1" applyAlignment="1">
      <alignment horizontal="left"/>
    </xf>
    <xf numFmtId="9" fontId="2" fillId="3" borderId="6" xfId="3" applyFont="1" applyFill="1" applyBorder="1" applyAlignment="1">
      <alignment horizontal="left"/>
    </xf>
    <xf numFmtId="44" fontId="2" fillId="3" borderId="6" xfId="2" applyFont="1" applyFill="1" applyBorder="1" applyAlignment="1">
      <alignment horizontal="left"/>
    </xf>
    <xf numFmtId="0" fontId="2" fillId="3" borderId="7" xfId="0" applyFont="1" applyFill="1" applyBorder="1"/>
    <xf numFmtId="0" fontId="4" fillId="3" borderId="6" xfId="0" applyFont="1" applyFill="1" applyBorder="1" applyAlignment="1">
      <alignment horizontal="left"/>
    </xf>
    <xf numFmtId="0" fontId="4" fillId="0" borderId="5" xfId="0" applyFont="1" applyBorder="1" applyAlignment="1">
      <alignment horizontal="left"/>
    </xf>
    <xf numFmtId="0" fontId="4" fillId="3" borderId="7" xfId="0" applyFont="1" applyFill="1" applyBorder="1" applyAlignment="1">
      <alignment horizontal="left"/>
    </xf>
    <xf numFmtId="0" fontId="4" fillId="2" borderId="9" xfId="0" applyFont="1" applyFill="1" applyBorder="1" applyAlignment="1">
      <alignment horizontal="left"/>
    </xf>
    <xf numFmtId="0" fontId="3" fillId="0" borderId="1" xfId="0" quotePrefix="1" applyFont="1" applyBorder="1" applyAlignment="1">
      <alignment horizontal="center" vertical="center"/>
    </xf>
    <xf numFmtId="44" fontId="3" fillId="0" borderId="3" xfId="2" applyFont="1" applyFill="1" applyBorder="1" applyAlignment="1" applyProtection="1">
      <alignment horizontal="center" vertical="center"/>
      <protection hidden="1"/>
    </xf>
    <xf numFmtId="44" fontId="3" fillId="0" borderId="1" xfId="2" applyFont="1" applyFill="1" applyBorder="1" applyAlignment="1" applyProtection="1">
      <alignment horizontal="center" vertical="center"/>
      <protection hidden="1"/>
    </xf>
    <xf numFmtId="44" fontId="2" fillId="7" borderId="38" xfId="0" applyNumberFormat="1" applyFont="1" applyFill="1" applyBorder="1" applyAlignment="1">
      <alignment horizontal="center"/>
    </xf>
    <xf numFmtId="44" fontId="3" fillId="0" borderId="3" xfId="2" applyFont="1" applyFill="1" applyBorder="1" applyAlignment="1" applyProtection="1">
      <alignment horizontal="center" vertical="center"/>
    </xf>
    <xf numFmtId="44" fontId="2" fillId="7" borderId="14" xfId="0" applyNumberFormat="1" applyFont="1" applyFill="1" applyBorder="1" applyAlignment="1">
      <alignment horizontal="center"/>
    </xf>
    <xf numFmtId="44" fontId="3" fillId="0" borderId="15" xfId="2" applyFont="1" applyFill="1" applyBorder="1" applyAlignment="1" applyProtection="1">
      <alignment horizontal="center" vertical="center"/>
    </xf>
    <xf numFmtId="44" fontId="3" fillId="0" borderId="1" xfId="2" applyFont="1" applyFill="1" applyBorder="1" applyAlignment="1" applyProtection="1">
      <alignment horizontal="center" vertical="center"/>
    </xf>
    <xf numFmtId="44" fontId="3" fillId="0" borderId="18" xfId="2" applyFont="1" applyFill="1" applyBorder="1" applyAlignment="1" applyProtection="1">
      <alignment horizontal="center" vertical="center"/>
    </xf>
    <xf numFmtId="0" fontId="6" fillId="3" borderId="28" xfId="0" applyFont="1" applyFill="1" applyBorder="1" applyAlignment="1">
      <alignment horizontal="left" vertical="top" wrapText="1"/>
    </xf>
    <xf numFmtId="0" fontId="6" fillId="3" borderId="29" xfId="0" applyFont="1" applyFill="1" applyBorder="1" applyAlignment="1">
      <alignment horizontal="left" vertical="top" wrapText="1"/>
    </xf>
    <xf numFmtId="0" fontId="6" fillId="3" borderId="30" xfId="0" applyFont="1" applyFill="1" applyBorder="1" applyAlignment="1">
      <alignment horizontal="left" vertical="top" wrapText="1"/>
    </xf>
    <xf numFmtId="0" fontId="6" fillId="3" borderId="26"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27" xfId="0" applyFont="1" applyFill="1" applyBorder="1" applyAlignment="1">
      <alignment horizontal="left" vertical="top" wrapText="1"/>
    </xf>
    <xf numFmtId="0" fontId="6" fillId="3" borderId="11"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12" xfId="0" applyFont="1" applyFill="1" applyBorder="1" applyAlignment="1">
      <alignment horizontal="left" vertical="center" wrapText="1"/>
    </xf>
    <xf numFmtId="0" fontId="9" fillId="0" borderId="20" xfId="0" applyFont="1" applyBorder="1" applyAlignment="1">
      <alignment horizontal="center"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8" fillId="5" borderId="22" xfId="0" applyFont="1" applyFill="1" applyBorder="1" applyAlignment="1">
      <alignment horizontal="left" vertical="center" wrapText="1"/>
    </xf>
    <xf numFmtId="0" fontId="8" fillId="5" borderId="23" xfId="0" applyFont="1" applyFill="1" applyBorder="1" applyAlignment="1">
      <alignment horizontal="left" vertical="center" wrapText="1"/>
    </xf>
    <xf numFmtId="0" fontId="8" fillId="5" borderId="24" xfId="0" applyFont="1" applyFill="1" applyBorder="1" applyAlignment="1">
      <alignment horizontal="left" vertical="center" wrapText="1"/>
    </xf>
    <xf numFmtId="9" fontId="2" fillId="0" borderId="0" xfId="3" applyFont="1" applyFill="1" applyBorder="1" applyAlignment="1" applyProtection="1">
      <alignment horizontal="center"/>
      <protection locked="0"/>
    </xf>
    <xf numFmtId="0" fontId="3" fillId="0" borderId="0" xfId="0" applyFont="1" applyAlignment="1">
      <alignment horizontal="center"/>
    </xf>
    <xf numFmtId="0" fontId="14" fillId="0" borderId="0" xfId="0" applyFont="1" applyAlignment="1">
      <alignment horizontal="right" vertical="center"/>
    </xf>
    <xf numFmtId="0" fontId="11" fillId="2" borderId="31" xfId="0" applyFont="1" applyFill="1" applyBorder="1" applyAlignment="1">
      <alignment horizontal="left" vertical="top" wrapText="1"/>
    </xf>
    <xf numFmtId="0" fontId="11" fillId="2" borderId="6" xfId="0" applyFont="1" applyFill="1" applyBorder="1" applyAlignment="1">
      <alignment horizontal="left" vertical="top" wrapText="1"/>
    </xf>
    <xf numFmtId="0" fontId="11" fillId="2" borderId="7" xfId="0" applyFont="1" applyFill="1" applyBorder="1" applyAlignment="1">
      <alignment horizontal="left" vertical="top" wrapText="1"/>
    </xf>
    <xf numFmtId="0" fontId="14" fillId="2" borderId="32" xfId="0" applyFont="1" applyFill="1" applyBorder="1" applyAlignment="1">
      <alignment horizontal="center" vertical="center"/>
    </xf>
    <xf numFmtId="0" fontId="14" fillId="2" borderId="28" xfId="0" applyFont="1" applyFill="1" applyBorder="1" applyAlignment="1">
      <alignment horizontal="center" vertical="center"/>
    </xf>
    <xf numFmtId="0" fontId="0" fillId="3" borderId="20" xfId="0" applyFill="1" applyBorder="1" applyAlignment="1">
      <alignment horizontal="center" vertical="center"/>
    </xf>
    <xf numFmtId="0" fontId="0" fillId="3" borderId="19" xfId="0" applyFill="1" applyBorder="1" applyAlignment="1">
      <alignment horizontal="center" vertical="center"/>
    </xf>
    <xf numFmtId="0" fontId="0" fillId="3" borderId="21" xfId="0" applyFill="1" applyBorder="1" applyAlignment="1">
      <alignment horizontal="center" vertical="center"/>
    </xf>
    <xf numFmtId="0" fontId="0" fillId="3" borderId="39" xfId="0" applyFill="1" applyBorder="1" applyAlignment="1">
      <alignment horizontal="center" vertical="center"/>
    </xf>
    <xf numFmtId="0" fontId="0" fillId="3" borderId="13" xfId="0" applyFill="1" applyBorder="1" applyAlignment="1">
      <alignment horizontal="center" vertical="center"/>
    </xf>
    <xf numFmtId="0" fontId="0" fillId="3" borderId="10" xfId="0"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xf>
    <xf numFmtId="44" fontId="1" fillId="3" borderId="5" xfId="2" applyFont="1" applyFill="1" applyBorder="1" applyAlignment="1" applyProtection="1">
      <alignment horizontal="center" vertical="center"/>
      <protection locked="0"/>
    </xf>
    <xf numFmtId="44" fontId="1" fillId="3" borderId="8" xfId="2" applyFont="1" applyFill="1" applyBorder="1" applyAlignment="1" applyProtection="1">
      <alignment horizontal="center" vertical="center"/>
      <protection locked="0"/>
    </xf>
    <xf numFmtId="164" fontId="2" fillId="4" borderId="43" xfId="3" applyNumberFormat="1" applyFont="1" applyFill="1" applyBorder="1" applyAlignment="1">
      <alignment horizontal="left"/>
    </xf>
    <xf numFmtId="164" fontId="2" fillId="4" borderId="44" xfId="3" applyNumberFormat="1" applyFont="1" applyFill="1" applyBorder="1" applyAlignment="1">
      <alignment horizontal="left"/>
    </xf>
    <xf numFmtId="0" fontId="15" fillId="2" borderId="40" xfId="0" applyFont="1" applyFill="1" applyBorder="1" applyAlignment="1">
      <alignment horizontal="left" vertical="center" wrapText="1"/>
    </xf>
    <xf numFmtId="0" fontId="15" fillId="2" borderId="0" xfId="0" applyFont="1" applyFill="1" applyAlignment="1">
      <alignment horizontal="left" vertical="center" wrapText="1"/>
    </xf>
    <xf numFmtId="0" fontId="15" fillId="2" borderId="25" xfId="0" applyFont="1" applyFill="1" applyBorder="1" applyAlignment="1">
      <alignment horizontal="left" vertical="center" wrapText="1"/>
    </xf>
    <xf numFmtId="0" fontId="17" fillId="2" borderId="18" xfId="0" applyFont="1" applyFill="1" applyBorder="1" applyAlignment="1">
      <alignment horizontal="center"/>
    </xf>
    <xf numFmtId="0" fontId="2" fillId="0" borderId="0" xfId="0" applyFont="1" applyAlignment="1">
      <alignment horizontal="center" vertical="center" wrapText="1"/>
    </xf>
    <xf numFmtId="0" fontId="2" fillId="0" borderId="25" xfId="0" applyFont="1" applyBorder="1" applyAlignment="1">
      <alignment horizontal="center" vertical="center" wrapText="1"/>
    </xf>
    <xf numFmtId="0" fontId="2" fillId="2" borderId="20"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5" xfId="0" applyFont="1" applyFill="1" applyBorder="1" applyAlignment="1">
      <alignment horizontal="left" vertical="center" wrapText="1"/>
    </xf>
    <xf numFmtId="0" fontId="2" fillId="2" borderId="39"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0" xfId="0" applyFont="1" applyFill="1" applyBorder="1" applyAlignment="1">
      <alignment horizontal="left" vertical="center" wrapText="1"/>
    </xf>
    <xf numFmtId="164" fontId="3" fillId="4" borderId="43" xfId="3" applyNumberFormat="1" applyFont="1" applyFill="1" applyBorder="1" applyAlignment="1">
      <alignment horizontal="left"/>
    </xf>
    <xf numFmtId="164" fontId="3" fillId="4" borderId="44" xfId="3" applyNumberFormat="1" applyFont="1" applyFill="1" applyBorder="1" applyAlignment="1">
      <alignment horizontal="left"/>
    </xf>
    <xf numFmtId="0" fontId="17" fillId="2" borderId="41" xfId="0" applyFont="1" applyFill="1" applyBorder="1" applyAlignment="1">
      <alignment horizontal="center"/>
    </xf>
    <xf numFmtId="0" fontId="17" fillId="2" borderId="4" xfId="0" applyFont="1" applyFill="1" applyBorder="1" applyAlignment="1">
      <alignment horizontal="center"/>
    </xf>
    <xf numFmtId="0" fontId="17" fillId="2" borderId="42" xfId="0" applyFont="1" applyFill="1" applyBorder="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7" fillId="2" borderId="1" xfId="0" applyFont="1" applyFill="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164" fontId="2" fillId="4" borderId="43" xfId="3" applyNumberFormat="1" applyFont="1" applyFill="1" applyBorder="1" applyAlignment="1">
      <alignment horizontal="center"/>
    </xf>
    <xf numFmtId="164" fontId="2" fillId="4" borderId="44" xfId="3" applyNumberFormat="1" applyFont="1" applyFill="1" applyBorder="1" applyAlignment="1">
      <alignment horizontal="center"/>
    </xf>
    <xf numFmtId="9" fontId="2" fillId="0" borderId="16" xfId="3" applyFont="1" applyBorder="1" applyAlignment="1">
      <alignment horizontal="center" vertical="center"/>
    </xf>
    <xf numFmtId="9" fontId="2" fillId="0" borderId="17" xfId="3" applyFont="1" applyBorder="1" applyAlignment="1">
      <alignment horizontal="center" vertical="center"/>
    </xf>
    <xf numFmtId="164" fontId="3" fillId="4" borderId="1" xfId="3" applyNumberFormat="1" applyFont="1" applyFill="1" applyBorder="1" applyAlignment="1">
      <alignment horizontal="center"/>
    </xf>
    <xf numFmtId="9" fontId="2" fillId="0" borderId="16" xfId="3" applyFont="1" applyBorder="1" applyAlignment="1">
      <alignment horizontal="center"/>
    </xf>
    <xf numFmtId="9" fontId="2" fillId="0" borderId="17" xfId="3" applyFont="1" applyBorder="1" applyAlignment="1">
      <alignment horizontal="center"/>
    </xf>
    <xf numFmtId="9" fontId="2" fillId="0" borderId="0" xfId="3" applyFont="1" applyBorder="1" applyAlignment="1">
      <alignment horizontal="center" vertical="center"/>
    </xf>
    <xf numFmtId="9" fontId="2" fillId="0" borderId="25" xfId="3" applyFont="1" applyBorder="1" applyAlignment="1">
      <alignment horizontal="center" vertical="center"/>
    </xf>
    <xf numFmtId="164" fontId="3" fillId="4" borderId="43" xfId="3" applyNumberFormat="1" applyFont="1" applyFill="1" applyBorder="1" applyAlignment="1">
      <alignment horizontal="center"/>
    </xf>
    <xf numFmtId="164" fontId="3" fillId="4" borderId="44" xfId="3" applyNumberFormat="1" applyFont="1" applyFill="1" applyBorder="1" applyAlignment="1">
      <alignment horizontal="center"/>
    </xf>
    <xf numFmtId="9" fontId="2" fillId="0" borderId="0" xfId="3" applyFont="1" applyBorder="1" applyAlignment="1">
      <alignment horizontal="center"/>
    </xf>
    <xf numFmtId="9" fontId="2" fillId="0" borderId="25" xfId="3" applyFont="1" applyBorder="1" applyAlignment="1">
      <alignment horizontal="center"/>
    </xf>
    <xf numFmtId="164" fontId="4" fillId="4" borderId="43" xfId="3" applyNumberFormat="1" applyFont="1" applyFill="1" applyBorder="1" applyAlignment="1">
      <alignment horizontal="left"/>
    </xf>
    <xf numFmtId="164" fontId="4" fillId="4" borderId="44" xfId="3" applyNumberFormat="1" applyFont="1" applyFill="1" applyBorder="1" applyAlignment="1">
      <alignment horizontal="left"/>
    </xf>
    <xf numFmtId="0" fontId="2" fillId="2" borderId="1" xfId="0" applyFont="1" applyFill="1" applyBorder="1" applyAlignment="1">
      <alignment horizontal="center"/>
    </xf>
    <xf numFmtId="0" fontId="2" fillId="0" borderId="25" xfId="0" applyFont="1" applyBorder="1" applyAlignment="1">
      <alignment horizontal="center"/>
    </xf>
    <xf numFmtId="0" fontId="2" fillId="2" borderId="41" xfId="0" applyFont="1" applyFill="1" applyBorder="1" applyAlignment="1">
      <alignment horizontal="center"/>
    </xf>
    <xf numFmtId="0" fontId="2" fillId="2" borderId="4" xfId="0" applyFont="1" applyFill="1" applyBorder="1" applyAlignment="1">
      <alignment horizontal="center"/>
    </xf>
    <xf numFmtId="0" fontId="2" fillId="2" borderId="42" xfId="0" applyFont="1" applyFill="1" applyBorder="1" applyAlignment="1">
      <alignment horizontal="center"/>
    </xf>
    <xf numFmtId="0" fontId="2" fillId="0" borderId="0" xfId="0" applyFont="1" applyAlignment="1">
      <alignment horizontal="center" vertical="center"/>
    </xf>
    <xf numFmtId="0" fontId="2" fillId="0" borderId="25" xfId="0" applyFont="1" applyBorder="1" applyAlignment="1">
      <alignment horizontal="center" vertical="center"/>
    </xf>
    <xf numFmtId="0" fontId="6" fillId="3" borderId="26"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27" xfId="0" applyFont="1" applyFill="1" applyBorder="1" applyAlignment="1">
      <alignment horizontal="left" vertical="center" wrapText="1"/>
    </xf>
  </cellXfs>
  <cellStyles count="4">
    <cellStyle name="Comma" xfId="1" builtinId="3"/>
    <cellStyle name="Currency" xfId="2" builtinId="4"/>
    <cellStyle name="Normal" xfId="0" builtinId="0"/>
    <cellStyle name="Percent" xfId="3" builtinId="5"/>
  </cellStyles>
  <dxfs count="36">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8E4D3-300A-404C-B75C-49EEAD19DC6C}">
  <dimension ref="A1:L19"/>
  <sheetViews>
    <sheetView showGridLines="0" tabSelected="1" workbookViewId="0">
      <selection activeCell="G25" sqref="G25"/>
    </sheetView>
  </sheetViews>
  <sheetFormatPr defaultColWidth="9.140625" defaultRowHeight="15" x14ac:dyDescent="0.2"/>
  <cols>
    <col min="1" max="1" width="4.5703125" style="30" customWidth="1"/>
    <col min="2" max="2" width="68.7109375" style="30" customWidth="1"/>
    <col min="3" max="3" width="20.7109375" style="30" bestFit="1" customWidth="1"/>
    <col min="4" max="4" width="22.42578125" style="30" customWidth="1"/>
    <col min="5" max="6" width="9.140625" style="30"/>
    <col min="7" max="7" width="17.85546875" style="30" bestFit="1" customWidth="1"/>
    <col min="8" max="8" width="29.140625" style="30" customWidth="1"/>
    <col min="9" max="16384" width="9.140625" style="30"/>
  </cols>
  <sheetData>
    <row r="1" spans="1:12" ht="15.75" thickBot="1" x14ac:dyDescent="0.25"/>
    <row r="2" spans="1:12" ht="16.5" thickBot="1" x14ac:dyDescent="0.3">
      <c r="B2" s="33" t="s">
        <v>479</v>
      </c>
      <c r="C2" s="31" t="s">
        <v>476</v>
      </c>
      <c r="D2" s="32"/>
    </row>
    <row r="3" spans="1:12" ht="15.75" x14ac:dyDescent="0.25">
      <c r="B3" s="33" t="s">
        <v>480</v>
      </c>
      <c r="G3" s="34"/>
      <c r="H3" s="35"/>
      <c r="I3" s="35"/>
      <c r="J3" s="35"/>
      <c r="K3" s="35"/>
      <c r="L3" s="35"/>
    </row>
    <row r="4" spans="1:12" ht="15.75" x14ac:dyDescent="0.25">
      <c r="B4" s="33"/>
      <c r="G4" s="34"/>
      <c r="H4" s="35"/>
      <c r="I4" s="35"/>
      <c r="J4" s="35"/>
      <c r="K4" s="35"/>
      <c r="L4" s="35"/>
    </row>
    <row r="6" spans="1:12" ht="16.5" thickBot="1" x14ac:dyDescent="0.3">
      <c r="B6" s="33"/>
    </row>
    <row r="7" spans="1:12" s="38" customFormat="1" ht="21" thickBot="1" x14ac:dyDescent="0.35">
      <c r="B7" s="133" t="s">
        <v>478</v>
      </c>
      <c r="C7" s="134"/>
      <c r="D7" s="135"/>
    </row>
    <row r="8" spans="1:12" s="36" customFormat="1" ht="21" customHeight="1" x14ac:dyDescent="0.25">
      <c r="A8" s="36">
        <v>1</v>
      </c>
      <c r="B8" s="136" t="s">
        <v>504</v>
      </c>
      <c r="C8" s="137"/>
      <c r="D8" s="138"/>
    </row>
    <row r="9" spans="1:12" s="37" customFormat="1" ht="32.25" customHeight="1" x14ac:dyDescent="0.2">
      <c r="A9" s="36">
        <v>2</v>
      </c>
      <c r="B9" s="130" t="s">
        <v>489</v>
      </c>
      <c r="C9" s="131"/>
      <c r="D9" s="132"/>
    </row>
    <row r="10" spans="1:12" s="37" customFormat="1" ht="32.25" customHeight="1" x14ac:dyDescent="0.2">
      <c r="A10" s="36">
        <v>3</v>
      </c>
      <c r="B10" s="130" t="s">
        <v>498</v>
      </c>
      <c r="C10" s="131"/>
      <c r="D10" s="132"/>
    </row>
    <row r="11" spans="1:12" s="37" customFormat="1" ht="45.75" customHeight="1" x14ac:dyDescent="0.2">
      <c r="A11" s="36">
        <v>4</v>
      </c>
      <c r="B11" s="127" t="s">
        <v>497</v>
      </c>
      <c r="C11" s="128"/>
      <c r="D11" s="129"/>
    </row>
    <row r="12" spans="1:12" s="37" customFormat="1" x14ac:dyDescent="0.2">
      <c r="A12" s="36">
        <v>5</v>
      </c>
      <c r="B12" s="206" t="s">
        <v>505</v>
      </c>
      <c r="C12" s="207"/>
      <c r="D12" s="208"/>
    </row>
    <row r="13" spans="1:12" s="37" customFormat="1" ht="48" customHeight="1" x14ac:dyDescent="0.2">
      <c r="A13" s="36">
        <v>6</v>
      </c>
      <c r="B13" s="127" t="s">
        <v>491</v>
      </c>
      <c r="C13" s="128"/>
      <c r="D13" s="129"/>
    </row>
    <row r="14" spans="1:12" s="37" customFormat="1" ht="38.25" customHeight="1" x14ac:dyDescent="0.2">
      <c r="A14" s="36">
        <v>7</v>
      </c>
      <c r="B14" s="130" t="s">
        <v>477</v>
      </c>
      <c r="C14" s="131"/>
      <c r="D14" s="132"/>
    </row>
    <row r="15" spans="1:12" s="37" customFormat="1" ht="33" customHeight="1" thickBot="1" x14ac:dyDescent="0.25">
      <c r="A15" s="36">
        <v>8</v>
      </c>
      <c r="B15" s="124" t="s">
        <v>490</v>
      </c>
      <c r="C15" s="125"/>
      <c r="D15" s="126"/>
    </row>
    <row r="19" spans="2:2" x14ac:dyDescent="0.2">
      <c r="B19" s="59"/>
    </row>
  </sheetData>
  <mergeCells count="9">
    <mergeCell ref="B15:D15"/>
    <mergeCell ref="B13:D13"/>
    <mergeCell ref="B14:D14"/>
    <mergeCell ref="B7:D7"/>
    <mergeCell ref="B8:D8"/>
    <mergeCell ref="B9:D9"/>
    <mergeCell ref="B10:D10"/>
    <mergeCell ref="B11:D11"/>
    <mergeCell ref="B12:D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C57B7-F89E-47A0-AE3E-DDB4B142486C}">
  <dimension ref="B2:L35"/>
  <sheetViews>
    <sheetView showGridLines="0" workbookViewId="0">
      <selection activeCell="G26" sqref="G26"/>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customWidth="1"/>
    <col min="7" max="8" width="13.140625" style="2" customWidth="1"/>
    <col min="9" max="9" width="13.140625" style="2" hidden="1" customWidth="1"/>
    <col min="10" max="10" width="15.4257812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24"/>
      <c r="I2" s="24"/>
      <c r="J2" s="24"/>
      <c r="K2" s="24"/>
      <c r="L2" s="24"/>
    </row>
    <row r="3" spans="2:12" ht="13.5" thickBot="1" x14ac:dyDescent="0.25">
      <c r="B3" s="1" t="s">
        <v>8</v>
      </c>
      <c r="F3" s="112" t="s">
        <v>476</v>
      </c>
      <c r="G3" s="111">
        <f>'7. Lab Instr. &amp; Uten. MB'!G3</f>
        <v>0</v>
      </c>
      <c r="H3" s="111"/>
      <c r="I3" s="111"/>
      <c r="J3" s="113"/>
      <c r="K3" s="24"/>
      <c r="L3" s="24"/>
    </row>
    <row r="4" spans="2:12" ht="13.5" thickBot="1" x14ac:dyDescent="0.25">
      <c r="B4" s="1"/>
      <c r="F4" s="114" t="s">
        <v>12</v>
      </c>
      <c r="G4" s="197" t="str">
        <f>IF(COUNTA(G15:G34)=0, "", COUNTA(G15:G34)/ROWS(G15:G34))</f>
        <v/>
      </c>
      <c r="H4" s="197"/>
      <c r="I4" s="197"/>
      <c r="J4" s="19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3.5" customHeight="1" x14ac:dyDescent="0.2">
      <c r="B12" s="153"/>
      <c r="C12" s="153"/>
      <c r="D12" s="153"/>
      <c r="E12" s="153"/>
      <c r="F12" s="153"/>
      <c r="G12" s="153"/>
      <c r="H12" s="153"/>
      <c r="I12" s="153"/>
      <c r="J12" s="153"/>
      <c r="K12" s="153"/>
      <c r="L12" s="153"/>
    </row>
    <row r="13" spans="2:12" x14ac:dyDescent="0.2">
      <c r="G13" s="199" t="s">
        <v>13</v>
      </c>
      <c r="H13" s="199"/>
      <c r="I13" s="199"/>
      <c r="J13" s="199"/>
      <c r="K13" s="199"/>
      <c r="L13" s="199"/>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t="s">
        <v>328</v>
      </c>
      <c r="C15" s="85" t="s">
        <v>329</v>
      </c>
      <c r="D15" s="8" t="s">
        <v>23</v>
      </c>
      <c r="E15" s="8">
        <v>100</v>
      </c>
      <c r="F15" s="10"/>
      <c r="G15" s="11"/>
      <c r="H15" s="77">
        <f>'Category Discounts'!$C$16</f>
        <v>0</v>
      </c>
      <c r="I15" s="11">
        <f>G15*H15</f>
        <v>0</v>
      </c>
      <c r="J15" s="119">
        <f>G15-I15</f>
        <v>0</v>
      </c>
      <c r="K15" s="12"/>
      <c r="L15" s="13"/>
    </row>
    <row r="16" spans="2:12" x14ac:dyDescent="0.2">
      <c r="B16" s="14" t="s">
        <v>330</v>
      </c>
      <c r="C16" s="86" t="s">
        <v>331</v>
      </c>
      <c r="D16" s="14" t="s">
        <v>23</v>
      </c>
      <c r="E16" s="14">
        <v>100</v>
      </c>
      <c r="F16" s="16"/>
      <c r="G16" s="17"/>
      <c r="H16" s="77">
        <f>'Category Discounts'!$C$16</f>
        <v>0</v>
      </c>
      <c r="I16" s="11">
        <f t="shared" ref="I16:I34" si="0">G16*H16</f>
        <v>0</v>
      </c>
      <c r="J16" s="119">
        <f t="shared" ref="J16:J34" si="1">G16-I16</f>
        <v>0</v>
      </c>
      <c r="K16" s="18"/>
      <c r="L16" s="19"/>
    </row>
    <row r="17" spans="2:12" x14ac:dyDescent="0.2">
      <c r="B17" s="14" t="s">
        <v>187</v>
      </c>
      <c r="C17" s="86" t="s">
        <v>188</v>
      </c>
      <c r="D17" s="14" t="s">
        <v>21</v>
      </c>
      <c r="E17" s="14">
        <v>4800</v>
      </c>
      <c r="F17" s="16"/>
      <c r="G17" s="17"/>
      <c r="H17" s="77">
        <f>'Category Discounts'!$C$16</f>
        <v>0</v>
      </c>
      <c r="I17" s="11">
        <f t="shared" si="0"/>
        <v>0</v>
      </c>
      <c r="J17" s="119">
        <f t="shared" si="1"/>
        <v>0</v>
      </c>
      <c r="K17" s="18"/>
      <c r="L17" s="19"/>
    </row>
    <row r="18" spans="2:12" x14ac:dyDescent="0.2">
      <c r="B18" s="14" t="s">
        <v>332</v>
      </c>
      <c r="C18" s="86" t="s">
        <v>333</v>
      </c>
      <c r="D18" s="14" t="s">
        <v>21</v>
      </c>
      <c r="E18" s="14">
        <v>1000</v>
      </c>
      <c r="F18" s="16"/>
      <c r="G18" s="17"/>
      <c r="H18" s="77">
        <f>'Category Discounts'!$C$16</f>
        <v>0</v>
      </c>
      <c r="I18" s="11">
        <f t="shared" si="0"/>
        <v>0</v>
      </c>
      <c r="J18" s="119">
        <f t="shared" si="1"/>
        <v>0</v>
      </c>
      <c r="K18" s="18"/>
      <c r="L18" s="19"/>
    </row>
    <row r="19" spans="2:12" x14ac:dyDescent="0.2">
      <c r="B19" s="14" t="s">
        <v>334</v>
      </c>
      <c r="C19" s="86" t="s">
        <v>335</v>
      </c>
      <c r="D19" s="14" t="s">
        <v>21</v>
      </c>
      <c r="E19" s="14">
        <v>1000</v>
      </c>
      <c r="F19" s="16"/>
      <c r="G19" s="17"/>
      <c r="H19" s="77">
        <f>'Category Discounts'!$C$16</f>
        <v>0</v>
      </c>
      <c r="I19" s="11">
        <f t="shared" si="0"/>
        <v>0</v>
      </c>
      <c r="J19" s="119">
        <f t="shared" si="1"/>
        <v>0</v>
      </c>
      <c r="K19" s="18"/>
      <c r="L19" s="19"/>
    </row>
    <row r="20" spans="2:12" x14ac:dyDescent="0.2">
      <c r="B20" s="14" t="s">
        <v>336</v>
      </c>
      <c r="C20" s="86" t="s">
        <v>337</v>
      </c>
      <c r="D20" s="14" t="s">
        <v>23</v>
      </c>
      <c r="E20" s="14">
        <v>500</v>
      </c>
      <c r="F20" s="16"/>
      <c r="G20" s="17"/>
      <c r="H20" s="77">
        <f>'Category Discounts'!$C$16</f>
        <v>0</v>
      </c>
      <c r="I20" s="11">
        <f t="shared" si="0"/>
        <v>0</v>
      </c>
      <c r="J20" s="119">
        <f t="shared" si="1"/>
        <v>0</v>
      </c>
      <c r="K20" s="18"/>
      <c r="L20" s="19"/>
    </row>
    <row r="21" spans="2:12" x14ac:dyDescent="0.2">
      <c r="B21" s="14" t="s">
        <v>338</v>
      </c>
      <c r="C21" s="86" t="s">
        <v>339</v>
      </c>
      <c r="D21" s="14" t="s">
        <v>21</v>
      </c>
      <c r="E21" s="14">
        <v>6</v>
      </c>
      <c r="F21" s="16"/>
      <c r="G21" s="17"/>
      <c r="H21" s="77">
        <f>'Category Discounts'!$C$16</f>
        <v>0</v>
      </c>
      <c r="I21" s="11">
        <f t="shared" si="0"/>
        <v>0</v>
      </c>
      <c r="J21" s="119">
        <f t="shared" si="1"/>
        <v>0</v>
      </c>
      <c r="K21" s="18"/>
      <c r="L21" s="19"/>
    </row>
    <row r="22" spans="2:12" x14ac:dyDescent="0.2">
      <c r="B22" s="14" t="s">
        <v>340</v>
      </c>
      <c r="C22" s="86" t="s">
        <v>341</v>
      </c>
      <c r="D22" s="14" t="s">
        <v>21</v>
      </c>
      <c r="E22" s="14">
        <v>72</v>
      </c>
      <c r="F22" s="16"/>
      <c r="G22" s="17"/>
      <c r="H22" s="77">
        <f>'Category Discounts'!$C$16</f>
        <v>0</v>
      </c>
      <c r="I22" s="11">
        <f t="shared" si="0"/>
        <v>0</v>
      </c>
      <c r="J22" s="119">
        <f t="shared" si="1"/>
        <v>0</v>
      </c>
      <c r="K22" s="18"/>
      <c r="L22" s="19"/>
    </row>
    <row r="23" spans="2:12" x14ac:dyDescent="0.2">
      <c r="B23" s="14" t="s">
        <v>342</v>
      </c>
      <c r="C23" s="86" t="s">
        <v>343</v>
      </c>
      <c r="D23" s="14" t="s">
        <v>21</v>
      </c>
      <c r="E23" s="14">
        <v>1000</v>
      </c>
      <c r="F23" s="16"/>
      <c r="G23" s="17"/>
      <c r="H23" s="77">
        <f>'Category Discounts'!$C$16</f>
        <v>0</v>
      </c>
      <c r="I23" s="11">
        <f t="shared" si="0"/>
        <v>0</v>
      </c>
      <c r="J23" s="119">
        <f t="shared" si="1"/>
        <v>0</v>
      </c>
      <c r="K23" s="18"/>
      <c r="L23" s="19"/>
    </row>
    <row r="24" spans="2:12" x14ac:dyDescent="0.2">
      <c r="B24" s="14" t="s">
        <v>344</v>
      </c>
      <c r="C24" s="86" t="s">
        <v>345</v>
      </c>
      <c r="D24" s="14" t="s">
        <v>21</v>
      </c>
      <c r="E24" s="14">
        <v>12</v>
      </c>
      <c r="F24" s="16"/>
      <c r="G24" s="17"/>
      <c r="H24" s="77">
        <f>'Category Discounts'!$C$16</f>
        <v>0</v>
      </c>
      <c r="I24" s="11">
        <f t="shared" si="0"/>
        <v>0</v>
      </c>
      <c r="J24" s="119">
        <f t="shared" si="1"/>
        <v>0</v>
      </c>
      <c r="K24" s="18"/>
      <c r="L24" s="19"/>
    </row>
    <row r="25" spans="2:12" x14ac:dyDescent="0.2">
      <c r="B25" s="14" t="s">
        <v>346</v>
      </c>
      <c r="C25" s="86" t="s">
        <v>347</v>
      </c>
      <c r="D25" s="14" t="s">
        <v>23</v>
      </c>
      <c r="E25" s="14">
        <v>1000</v>
      </c>
      <c r="F25" s="16"/>
      <c r="G25" s="17"/>
      <c r="H25" s="77">
        <f>'Category Discounts'!$C$16</f>
        <v>0</v>
      </c>
      <c r="I25" s="11">
        <f t="shared" si="0"/>
        <v>0</v>
      </c>
      <c r="J25" s="119">
        <f t="shared" si="1"/>
        <v>0</v>
      </c>
      <c r="K25" s="18"/>
      <c r="L25" s="19"/>
    </row>
    <row r="26" spans="2:12" x14ac:dyDescent="0.2">
      <c r="B26" s="14" t="s">
        <v>348</v>
      </c>
      <c r="C26" s="86" t="s">
        <v>349</v>
      </c>
      <c r="D26" s="14" t="s">
        <v>23</v>
      </c>
      <c r="E26" s="14">
        <v>1000</v>
      </c>
      <c r="F26" s="16"/>
      <c r="G26" s="17"/>
      <c r="H26" s="77">
        <f>'Category Discounts'!$C$16</f>
        <v>0</v>
      </c>
      <c r="I26" s="11">
        <f t="shared" si="0"/>
        <v>0</v>
      </c>
      <c r="J26" s="119">
        <f t="shared" si="1"/>
        <v>0</v>
      </c>
      <c r="K26" s="18"/>
      <c r="L26" s="19"/>
    </row>
    <row r="27" spans="2:12" x14ac:dyDescent="0.2">
      <c r="B27" s="14" t="s">
        <v>350</v>
      </c>
      <c r="C27" s="86" t="s">
        <v>351</v>
      </c>
      <c r="D27" s="14" t="s">
        <v>21</v>
      </c>
      <c r="E27" s="14">
        <v>1000</v>
      </c>
      <c r="F27" s="16"/>
      <c r="G27" s="17"/>
      <c r="H27" s="77">
        <f>'Category Discounts'!$C$16</f>
        <v>0</v>
      </c>
      <c r="I27" s="11">
        <f t="shared" si="0"/>
        <v>0</v>
      </c>
      <c r="J27" s="119">
        <f t="shared" si="1"/>
        <v>0</v>
      </c>
      <c r="K27" s="18"/>
      <c r="L27" s="19"/>
    </row>
    <row r="28" spans="2:12" x14ac:dyDescent="0.2">
      <c r="B28" s="14" t="s">
        <v>352</v>
      </c>
      <c r="C28" s="86" t="s">
        <v>353</v>
      </c>
      <c r="D28" s="14" t="s">
        <v>21</v>
      </c>
      <c r="E28" s="14">
        <v>1000</v>
      </c>
      <c r="F28" s="16"/>
      <c r="G28" s="17"/>
      <c r="H28" s="77">
        <f>'Category Discounts'!$C$16</f>
        <v>0</v>
      </c>
      <c r="I28" s="11">
        <f t="shared" si="0"/>
        <v>0</v>
      </c>
      <c r="J28" s="119">
        <f t="shared" si="1"/>
        <v>0</v>
      </c>
      <c r="K28" s="18"/>
      <c r="L28" s="19"/>
    </row>
    <row r="29" spans="2:12" x14ac:dyDescent="0.2">
      <c r="B29" s="14" t="s">
        <v>354</v>
      </c>
      <c r="C29" s="86" t="s">
        <v>355</v>
      </c>
      <c r="D29" s="14" t="s">
        <v>21</v>
      </c>
      <c r="E29" s="14">
        <v>1000</v>
      </c>
      <c r="F29" s="16"/>
      <c r="G29" s="17"/>
      <c r="H29" s="77">
        <f>'Category Discounts'!$C$16</f>
        <v>0</v>
      </c>
      <c r="I29" s="11">
        <f t="shared" si="0"/>
        <v>0</v>
      </c>
      <c r="J29" s="119">
        <f t="shared" si="1"/>
        <v>0</v>
      </c>
      <c r="K29" s="18"/>
      <c r="L29" s="19"/>
    </row>
    <row r="30" spans="2:12" x14ac:dyDescent="0.2">
      <c r="B30" s="14" t="s">
        <v>356</v>
      </c>
      <c r="C30" s="86" t="s">
        <v>357</v>
      </c>
      <c r="D30" s="14" t="s">
        <v>21</v>
      </c>
      <c r="E30" s="14">
        <v>1000</v>
      </c>
      <c r="F30" s="16"/>
      <c r="G30" s="17"/>
      <c r="H30" s="77">
        <f>'Category Discounts'!$C$16</f>
        <v>0</v>
      </c>
      <c r="I30" s="11">
        <f t="shared" si="0"/>
        <v>0</v>
      </c>
      <c r="J30" s="119">
        <f t="shared" si="1"/>
        <v>0</v>
      </c>
      <c r="K30" s="18"/>
      <c r="L30" s="19"/>
    </row>
    <row r="31" spans="2:12" x14ac:dyDescent="0.2">
      <c r="B31" s="14">
        <v>1510</v>
      </c>
      <c r="C31" s="86" t="s">
        <v>358</v>
      </c>
      <c r="D31" s="14" t="s">
        <v>21</v>
      </c>
      <c r="E31" s="14">
        <v>1000</v>
      </c>
      <c r="F31" s="16"/>
      <c r="G31" s="17"/>
      <c r="H31" s="77">
        <f>'Category Discounts'!$C$16</f>
        <v>0</v>
      </c>
      <c r="I31" s="11">
        <f t="shared" si="0"/>
        <v>0</v>
      </c>
      <c r="J31" s="119">
        <f t="shared" si="1"/>
        <v>0</v>
      </c>
      <c r="K31" s="18"/>
      <c r="L31" s="19"/>
    </row>
    <row r="32" spans="2:12" x14ac:dyDescent="0.2">
      <c r="B32" s="14" t="s">
        <v>359</v>
      </c>
      <c r="C32" s="86" t="s">
        <v>360</v>
      </c>
      <c r="D32" s="14" t="s">
        <v>21</v>
      </c>
      <c r="E32" s="14">
        <v>1000</v>
      </c>
      <c r="F32" s="16"/>
      <c r="G32" s="17"/>
      <c r="H32" s="77">
        <f>'Category Discounts'!$C$16</f>
        <v>0</v>
      </c>
      <c r="I32" s="11">
        <f t="shared" si="0"/>
        <v>0</v>
      </c>
      <c r="J32" s="119">
        <f t="shared" si="1"/>
        <v>0</v>
      </c>
      <c r="K32" s="18"/>
      <c r="L32" s="19"/>
    </row>
    <row r="33" spans="2:12" x14ac:dyDescent="0.2">
      <c r="B33" s="14" t="s">
        <v>361</v>
      </c>
      <c r="C33" s="86" t="s">
        <v>362</v>
      </c>
      <c r="D33" s="14" t="s">
        <v>45</v>
      </c>
      <c r="E33" s="14">
        <v>1</v>
      </c>
      <c r="F33" s="16"/>
      <c r="G33" s="17"/>
      <c r="H33" s="77">
        <f>'Category Discounts'!$C$16</f>
        <v>0</v>
      </c>
      <c r="I33" s="11">
        <f t="shared" si="0"/>
        <v>0</v>
      </c>
      <c r="J33" s="119">
        <f t="shared" si="1"/>
        <v>0</v>
      </c>
      <c r="K33" s="18"/>
      <c r="L33" s="19"/>
    </row>
    <row r="34" spans="2:12" ht="13.5" thickBot="1" x14ac:dyDescent="0.25">
      <c r="B34" s="14" t="s">
        <v>24</v>
      </c>
      <c r="C34" s="86" t="s">
        <v>25</v>
      </c>
      <c r="D34" s="14" t="s">
        <v>21</v>
      </c>
      <c r="E34" s="14">
        <v>12</v>
      </c>
      <c r="F34" s="16"/>
      <c r="G34" s="17"/>
      <c r="H34" s="77">
        <f>'Category Discounts'!$C$16</f>
        <v>0</v>
      </c>
      <c r="I34" s="54">
        <f t="shared" si="0"/>
        <v>0</v>
      </c>
      <c r="J34" s="121">
        <f t="shared" si="1"/>
        <v>0</v>
      </c>
      <c r="K34" s="18"/>
      <c r="L34" s="19"/>
    </row>
    <row r="35" spans="2:12" ht="15.75" customHeight="1" thickBot="1" x14ac:dyDescent="0.25">
      <c r="G35" s="154" t="s">
        <v>486</v>
      </c>
      <c r="H35" s="154"/>
      <c r="I35" s="200"/>
      <c r="J35" s="56">
        <f>SUM(J15:J34)</f>
        <v>0</v>
      </c>
    </row>
  </sheetData>
  <sheetProtection algorithmName="SHA-512" hashValue="ug2UfqnnkviSPkzwVGsfFzYnbAQr/kliHxj3pmKL1vdHkaNs9/McdBPaVqOgwHO4nHViUlHCsJp/6j78jIRnYA==" saltValue="2urLgkr4riqA/hWEEVLqpw==" spinCount="100000" sheet="1" objects="1" scenarios="1"/>
  <mergeCells count="10">
    <mergeCell ref="G4:J4"/>
    <mergeCell ref="G13:L13"/>
    <mergeCell ref="G35:I35"/>
    <mergeCell ref="B12:L12"/>
    <mergeCell ref="B6:L6"/>
    <mergeCell ref="B7:L7"/>
    <mergeCell ref="B8:L8"/>
    <mergeCell ref="B9:L9"/>
    <mergeCell ref="B10:L10"/>
    <mergeCell ref="B11:L11"/>
  </mergeCells>
  <conditionalFormatting sqref="G4:H4">
    <cfRule type="cellIs" dxfId="14" priority="2" operator="greaterThan">
      <formula>0.9</formula>
    </cfRule>
    <cfRule type="cellIs" dxfId="13" priority="3" operator="lessThan">
      <formula>0.9</formula>
    </cfRule>
  </conditionalFormatting>
  <conditionalFormatting sqref="G4:J4">
    <cfRule type="containsBlanks" dxfId="12" priority="1">
      <formula>LEN(TRIM(G4))=0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68DC7-F18F-4C02-ADE5-593B236FF9FB}">
  <dimension ref="B2:L29"/>
  <sheetViews>
    <sheetView showGridLines="0" workbookViewId="0">
      <selection activeCell="G26" sqref="G26"/>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8" width="13.140625" style="2" customWidth="1"/>
    <col min="9" max="9" width="13.140625" style="2" hidden="1" customWidth="1"/>
    <col min="10" max="10" width="15.570312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24"/>
      <c r="I2" s="24"/>
      <c r="J2" s="24"/>
      <c r="K2" s="24"/>
      <c r="L2" s="24"/>
    </row>
    <row r="3" spans="2:12" ht="13.5" thickBot="1" x14ac:dyDescent="0.25">
      <c r="B3" s="1" t="s">
        <v>9</v>
      </c>
      <c r="F3" s="29" t="s">
        <v>476</v>
      </c>
      <c r="G3" s="23">
        <f>'8. Labware MB'!G3</f>
        <v>0</v>
      </c>
      <c r="H3" s="23"/>
      <c r="I3" s="23"/>
      <c r="J3" s="22"/>
      <c r="K3" s="24"/>
      <c r="L3" s="24"/>
    </row>
    <row r="4" spans="2:12" ht="13.5" thickBot="1" x14ac:dyDescent="0.25">
      <c r="B4" s="1"/>
      <c r="F4" s="28" t="s">
        <v>12</v>
      </c>
      <c r="G4" s="188" t="str">
        <f>IF(COUNTA(G15:G28)=0, "", COUNTA(G15:G28)/ROWS(G15:G28))</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3.5" customHeight="1" x14ac:dyDescent="0.2">
      <c r="B12" s="153"/>
      <c r="C12" s="153"/>
      <c r="D12" s="153"/>
      <c r="E12" s="153"/>
      <c r="F12" s="153"/>
      <c r="G12" s="153"/>
      <c r="H12" s="153"/>
      <c r="I12" s="153"/>
      <c r="J12" s="153"/>
      <c r="K12" s="153"/>
      <c r="L12" s="153"/>
    </row>
    <row r="13" spans="2:12" x14ac:dyDescent="0.2">
      <c r="G13" s="201" t="s">
        <v>13</v>
      </c>
      <c r="H13" s="202"/>
      <c r="I13" s="202"/>
      <c r="J13" s="202"/>
      <c r="K13" s="202"/>
      <c r="L13" s="203"/>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v>2315</v>
      </c>
      <c r="C15" s="85" t="s">
        <v>363</v>
      </c>
      <c r="D15" s="8" t="s">
        <v>23</v>
      </c>
      <c r="E15" s="8">
        <v>30</v>
      </c>
      <c r="F15" s="10"/>
      <c r="G15" s="11"/>
      <c r="H15" s="77">
        <f>'Category Discounts'!$C$17</f>
        <v>0</v>
      </c>
      <c r="I15" s="11">
        <f>G15*H15</f>
        <v>0</v>
      </c>
      <c r="J15" s="119">
        <f>G15-I15</f>
        <v>0</v>
      </c>
      <c r="K15" s="12"/>
      <c r="L15" s="13"/>
    </row>
    <row r="16" spans="2:12" x14ac:dyDescent="0.2">
      <c r="B16" s="14" t="s">
        <v>364</v>
      </c>
      <c r="C16" s="86" t="s">
        <v>365</v>
      </c>
      <c r="D16" s="14" t="s">
        <v>23</v>
      </c>
      <c r="E16" s="14">
        <v>100</v>
      </c>
      <c r="F16" s="16"/>
      <c r="G16" s="17"/>
      <c r="H16" s="77">
        <f>'Category Discounts'!$C$17</f>
        <v>0</v>
      </c>
      <c r="I16" s="11">
        <f t="shared" ref="I16:I28" si="0">G16*H16</f>
        <v>0</v>
      </c>
      <c r="J16" s="119">
        <f t="shared" ref="J16:J28" si="1">G16-I16</f>
        <v>0</v>
      </c>
      <c r="K16" s="18"/>
      <c r="L16" s="19"/>
    </row>
    <row r="17" spans="2:12" x14ac:dyDescent="0.2">
      <c r="B17" s="14" t="s">
        <v>366</v>
      </c>
      <c r="C17" s="86" t="s">
        <v>367</v>
      </c>
      <c r="D17" s="14" t="s">
        <v>65</v>
      </c>
      <c r="E17" s="14">
        <v>100</v>
      </c>
      <c r="F17" s="16"/>
      <c r="G17" s="17"/>
      <c r="H17" s="77">
        <f>'Category Discounts'!$C$17</f>
        <v>0</v>
      </c>
      <c r="I17" s="11">
        <f t="shared" si="0"/>
        <v>0</v>
      </c>
      <c r="J17" s="119">
        <f t="shared" si="1"/>
        <v>0</v>
      </c>
      <c r="K17" s="18"/>
      <c r="L17" s="19"/>
    </row>
    <row r="18" spans="2:12" x14ac:dyDescent="0.2">
      <c r="B18" s="14" t="s">
        <v>368</v>
      </c>
      <c r="C18" s="86" t="s">
        <v>369</v>
      </c>
      <c r="D18" s="14" t="s">
        <v>23</v>
      </c>
      <c r="E18" s="14">
        <v>100</v>
      </c>
      <c r="F18" s="16"/>
      <c r="G18" s="17"/>
      <c r="H18" s="77">
        <f>'Category Discounts'!$C$17</f>
        <v>0</v>
      </c>
      <c r="I18" s="11">
        <f t="shared" si="0"/>
        <v>0</v>
      </c>
      <c r="J18" s="119">
        <f t="shared" si="1"/>
        <v>0</v>
      </c>
      <c r="K18" s="18"/>
      <c r="L18" s="19"/>
    </row>
    <row r="19" spans="2:12" x14ac:dyDescent="0.2">
      <c r="B19" s="14" t="s">
        <v>370</v>
      </c>
      <c r="C19" s="86" t="s">
        <v>371</v>
      </c>
      <c r="D19" s="14" t="s">
        <v>21</v>
      </c>
      <c r="E19" s="14">
        <v>48</v>
      </c>
      <c r="F19" s="16"/>
      <c r="G19" s="17"/>
      <c r="H19" s="77">
        <f>'Category Discounts'!$C$17</f>
        <v>0</v>
      </c>
      <c r="I19" s="11">
        <f t="shared" si="0"/>
        <v>0</v>
      </c>
      <c r="J19" s="119">
        <f t="shared" si="1"/>
        <v>0</v>
      </c>
      <c r="K19" s="18"/>
      <c r="L19" s="19"/>
    </row>
    <row r="20" spans="2:12" x14ac:dyDescent="0.2">
      <c r="B20" s="14">
        <v>6961300</v>
      </c>
      <c r="C20" s="86" t="s">
        <v>372</v>
      </c>
      <c r="D20" s="14" t="s">
        <v>45</v>
      </c>
      <c r="E20" s="14">
        <v>1</v>
      </c>
      <c r="F20" s="16"/>
      <c r="G20" s="17"/>
      <c r="H20" s="77">
        <f>'Category Discounts'!$C$17</f>
        <v>0</v>
      </c>
      <c r="I20" s="11">
        <f t="shared" si="0"/>
        <v>0</v>
      </c>
      <c r="J20" s="119">
        <f t="shared" si="1"/>
        <v>0</v>
      </c>
      <c r="K20" s="18"/>
      <c r="L20" s="19"/>
    </row>
    <row r="21" spans="2:12" x14ac:dyDescent="0.2">
      <c r="B21" s="14" t="s">
        <v>373</v>
      </c>
      <c r="C21" s="86" t="s">
        <v>374</v>
      </c>
      <c r="D21" s="14" t="s">
        <v>21</v>
      </c>
      <c r="E21" s="14">
        <v>48</v>
      </c>
      <c r="F21" s="16"/>
      <c r="G21" s="17"/>
      <c r="H21" s="77">
        <f>'Category Discounts'!$C$17</f>
        <v>0</v>
      </c>
      <c r="I21" s="11">
        <f t="shared" si="0"/>
        <v>0</v>
      </c>
      <c r="J21" s="119">
        <f t="shared" si="1"/>
        <v>0</v>
      </c>
      <c r="K21" s="18"/>
      <c r="L21" s="19"/>
    </row>
    <row r="22" spans="2:12" x14ac:dyDescent="0.2">
      <c r="B22" s="14" t="s">
        <v>375</v>
      </c>
      <c r="C22" s="86" t="s">
        <v>376</v>
      </c>
      <c r="D22" s="14" t="s">
        <v>23</v>
      </c>
      <c r="E22" s="14">
        <v>100</v>
      </c>
      <c r="F22" s="16"/>
      <c r="G22" s="17"/>
      <c r="H22" s="77">
        <f>'Category Discounts'!$C$17</f>
        <v>0</v>
      </c>
      <c r="I22" s="11">
        <f t="shared" si="0"/>
        <v>0</v>
      </c>
      <c r="J22" s="119">
        <f t="shared" si="1"/>
        <v>0</v>
      </c>
      <c r="K22" s="18"/>
      <c r="L22" s="19"/>
    </row>
    <row r="23" spans="2:12" x14ac:dyDescent="0.2">
      <c r="B23" s="14" t="s">
        <v>377</v>
      </c>
      <c r="C23" s="86" t="s">
        <v>378</v>
      </c>
      <c r="D23" s="14" t="s">
        <v>23</v>
      </c>
      <c r="E23" s="14">
        <v>100</v>
      </c>
      <c r="F23" s="16"/>
      <c r="G23" s="17"/>
      <c r="H23" s="77">
        <f>'Category Discounts'!$C$17</f>
        <v>0</v>
      </c>
      <c r="I23" s="11">
        <f t="shared" si="0"/>
        <v>0</v>
      </c>
      <c r="J23" s="119">
        <f t="shared" si="1"/>
        <v>0</v>
      </c>
      <c r="K23" s="18"/>
      <c r="L23" s="19"/>
    </row>
    <row r="24" spans="2:12" x14ac:dyDescent="0.2">
      <c r="B24" s="14" t="s">
        <v>379</v>
      </c>
      <c r="C24" s="86" t="s">
        <v>380</v>
      </c>
      <c r="D24" s="14" t="s">
        <v>23</v>
      </c>
      <c r="E24" s="14">
        <v>100</v>
      </c>
      <c r="F24" s="16"/>
      <c r="G24" s="17"/>
      <c r="H24" s="77">
        <f>'Category Discounts'!$C$17</f>
        <v>0</v>
      </c>
      <c r="I24" s="11">
        <f t="shared" si="0"/>
        <v>0</v>
      </c>
      <c r="J24" s="119">
        <f t="shared" si="1"/>
        <v>0</v>
      </c>
      <c r="K24" s="18"/>
      <c r="L24" s="19"/>
    </row>
    <row r="25" spans="2:12" x14ac:dyDescent="0.2">
      <c r="B25" s="14" t="s">
        <v>381</v>
      </c>
      <c r="C25" s="86" t="s">
        <v>382</v>
      </c>
      <c r="D25" s="14" t="s">
        <v>23</v>
      </c>
      <c r="E25" s="14">
        <v>100</v>
      </c>
      <c r="F25" s="16"/>
      <c r="G25" s="17"/>
      <c r="H25" s="77">
        <f>'Category Discounts'!$C$17</f>
        <v>0</v>
      </c>
      <c r="I25" s="11">
        <f t="shared" si="0"/>
        <v>0</v>
      </c>
      <c r="J25" s="119">
        <f t="shared" si="1"/>
        <v>0</v>
      </c>
      <c r="K25" s="18"/>
      <c r="L25" s="19"/>
    </row>
    <row r="26" spans="2:12" x14ac:dyDescent="0.2">
      <c r="B26" s="14" t="s">
        <v>383</v>
      </c>
      <c r="C26" s="86" t="s">
        <v>384</v>
      </c>
      <c r="D26" s="14" t="s">
        <v>23</v>
      </c>
      <c r="E26" s="14">
        <v>100</v>
      </c>
      <c r="F26" s="16"/>
      <c r="G26" s="17"/>
      <c r="H26" s="77">
        <f>'Category Discounts'!$C$17</f>
        <v>0</v>
      </c>
      <c r="I26" s="11">
        <f t="shared" si="0"/>
        <v>0</v>
      </c>
      <c r="J26" s="119">
        <f t="shared" si="1"/>
        <v>0</v>
      </c>
      <c r="K26" s="18"/>
      <c r="L26" s="19"/>
    </row>
    <row r="27" spans="2:12" x14ac:dyDescent="0.2">
      <c r="B27" s="14" t="s">
        <v>385</v>
      </c>
      <c r="C27" s="86" t="s">
        <v>386</v>
      </c>
      <c r="D27" s="14" t="s">
        <v>23</v>
      </c>
      <c r="E27" s="14">
        <v>100</v>
      </c>
      <c r="F27" s="16"/>
      <c r="G27" s="17"/>
      <c r="H27" s="77">
        <f>'Category Discounts'!$C$17</f>
        <v>0</v>
      </c>
      <c r="I27" s="11">
        <f t="shared" si="0"/>
        <v>0</v>
      </c>
      <c r="J27" s="119">
        <f t="shared" si="1"/>
        <v>0</v>
      </c>
      <c r="K27" s="18"/>
      <c r="L27" s="19"/>
    </row>
    <row r="28" spans="2:12" ht="13.5" thickBot="1" x14ac:dyDescent="0.25">
      <c r="B28" s="14" t="s">
        <v>387</v>
      </c>
      <c r="C28" s="86" t="s">
        <v>388</v>
      </c>
      <c r="D28" s="14" t="s">
        <v>23</v>
      </c>
      <c r="E28" s="14">
        <v>100</v>
      </c>
      <c r="F28" s="16"/>
      <c r="G28" s="17"/>
      <c r="H28" s="77">
        <f>'Category Discounts'!$C$17</f>
        <v>0</v>
      </c>
      <c r="I28" s="54">
        <f t="shared" si="0"/>
        <v>0</v>
      </c>
      <c r="J28" s="121">
        <f t="shared" si="1"/>
        <v>0</v>
      </c>
      <c r="K28" s="18"/>
      <c r="L28" s="19"/>
    </row>
    <row r="29" spans="2:12" ht="15.75" customHeight="1" thickBot="1" x14ac:dyDescent="0.25">
      <c r="G29" s="154" t="s">
        <v>486</v>
      </c>
      <c r="H29" s="154"/>
      <c r="I29" s="200"/>
      <c r="J29" s="56">
        <f>SUM(J15:J28)</f>
        <v>0</v>
      </c>
    </row>
  </sheetData>
  <sheetProtection algorithmName="SHA-512" hashValue="gtBRHsaaTZsOgPYa/LIrESC/DDMc4pJEEegn4lRNqvgtL2WxMQJwCP4Zdoqn4kcR6tush7uM4PsQ/WzMrT62xA==" saltValue="9o0V3U+8BYEJp+3h0JPy8Q==" spinCount="100000" sheet="1" objects="1" scenarios="1"/>
  <mergeCells count="10">
    <mergeCell ref="G4:J4"/>
    <mergeCell ref="G13:L13"/>
    <mergeCell ref="G29:I29"/>
    <mergeCell ref="B12:L12"/>
    <mergeCell ref="B8:L8"/>
    <mergeCell ref="B9:L9"/>
    <mergeCell ref="B10:L10"/>
    <mergeCell ref="B11:L11"/>
    <mergeCell ref="B6:L6"/>
    <mergeCell ref="B7:L7"/>
  </mergeCells>
  <conditionalFormatting sqref="G4:H4">
    <cfRule type="cellIs" dxfId="11" priority="2" operator="greaterThan">
      <formula>0.9</formula>
    </cfRule>
    <cfRule type="cellIs" dxfId="10" priority="3" operator="lessThan">
      <formula>0.9</formula>
    </cfRule>
  </conditionalFormatting>
  <conditionalFormatting sqref="G4:J4">
    <cfRule type="containsBlanks" dxfId="9" priority="1">
      <formula>LEN(TRIM(G4))=0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FAAC6-D0CB-4E6A-A67A-959253B7F41E}">
  <dimension ref="B2:L38"/>
  <sheetViews>
    <sheetView showGridLines="0" topLeftCell="A6" workbookViewId="0">
      <selection activeCell="G34" sqref="G34"/>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8" width="13.140625" style="2" customWidth="1"/>
    <col min="9" max="9" width="13.140625" style="2" hidden="1" customWidth="1"/>
    <col min="10" max="10" width="15.140625" style="2" bestFit="1"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24"/>
      <c r="I2" s="24"/>
      <c r="J2" s="24"/>
      <c r="K2" s="24"/>
      <c r="L2" s="24"/>
    </row>
    <row r="3" spans="2:12" ht="13.5" thickBot="1" x14ac:dyDescent="0.25">
      <c r="B3" s="1" t="s">
        <v>389</v>
      </c>
      <c r="F3" s="27" t="s">
        <v>476</v>
      </c>
      <c r="G3" s="23">
        <f>'9. Lab Filtration MB'!G3</f>
        <v>0</v>
      </c>
      <c r="H3" s="23"/>
      <c r="I3" s="23"/>
      <c r="J3" s="22"/>
      <c r="K3" s="24"/>
      <c r="L3" s="24"/>
    </row>
    <row r="4" spans="2:12" ht="13.5" thickBot="1" x14ac:dyDescent="0.25">
      <c r="B4" s="1"/>
      <c r="F4" s="26" t="s">
        <v>12</v>
      </c>
      <c r="G4" s="188" t="str">
        <f>IF(COUNTA(G15:G37)=0, "", COUNTA(G15:G37)/ROWS(G15:G37))</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x14ac:dyDescent="0.2">
      <c r="B12" s="93"/>
      <c r="C12" s="93"/>
      <c r="D12" s="93"/>
      <c r="E12" s="93"/>
      <c r="F12" s="93"/>
      <c r="G12" s="93"/>
      <c r="H12" s="93"/>
      <c r="I12" s="93"/>
      <c r="J12" s="93"/>
      <c r="K12" s="93"/>
      <c r="L12" s="93"/>
    </row>
    <row r="13" spans="2:12" x14ac:dyDescent="0.2">
      <c r="G13" s="201" t="s">
        <v>13</v>
      </c>
      <c r="H13" s="202"/>
      <c r="I13" s="202"/>
      <c r="J13" s="202"/>
      <c r="K13" s="202"/>
      <c r="L13" s="203"/>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ht="25.5" x14ac:dyDescent="0.2">
      <c r="B15" s="8">
        <v>34155</v>
      </c>
      <c r="C15" s="85" t="s">
        <v>390</v>
      </c>
      <c r="D15" s="8" t="s">
        <v>21</v>
      </c>
      <c r="E15" s="8">
        <v>60</v>
      </c>
      <c r="F15" s="10"/>
      <c r="G15" s="11"/>
      <c r="H15" s="77">
        <f>'Category Discounts'!$C$18</f>
        <v>0</v>
      </c>
      <c r="I15" s="11">
        <f>G15*H15</f>
        <v>0</v>
      </c>
      <c r="J15" s="119">
        <f>G15-I15</f>
        <v>0</v>
      </c>
      <c r="K15" s="12"/>
      <c r="L15" s="13"/>
    </row>
    <row r="16" spans="2:12" x14ac:dyDescent="0.2">
      <c r="B16" s="14" t="s">
        <v>391</v>
      </c>
      <c r="C16" s="86" t="s">
        <v>392</v>
      </c>
      <c r="D16" s="14" t="s">
        <v>21</v>
      </c>
      <c r="E16" s="14">
        <v>500</v>
      </c>
      <c r="F16" s="10"/>
      <c r="G16" s="11"/>
      <c r="H16" s="77">
        <f>'Category Discounts'!$C$18</f>
        <v>0</v>
      </c>
      <c r="I16" s="17">
        <f t="shared" ref="I16:I37" si="0">G16*H16</f>
        <v>0</v>
      </c>
      <c r="J16" s="122">
        <f t="shared" ref="J16:J37" si="1">G16-I16</f>
        <v>0</v>
      </c>
      <c r="K16" s="12"/>
      <c r="L16" s="13"/>
    </row>
    <row r="17" spans="2:12" ht="25.5" x14ac:dyDescent="0.2">
      <c r="B17" s="14">
        <v>34256</v>
      </c>
      <c r="C17" s="86" t="s">
        <v>393</v>
      </c>
      <c r="D17" s="14" t="s">
        <v>166</v>
      </c>
      <c r="E17" s="14">
        <v>15</v>
      </c>
      <c r="F17" s="16"/>
      <c r="G17" s="17"/>
      <c r="H17" s="77">
        <f>'Category Discounts'!$C$18</f>
        <v>0</v>
      </c>
      <c r="I17" s="17">
        <f t="shared" si="0"/>
        <v>0</v>
      </c>
      <c r="J17" s="122">
        <f t="shared" si="1"/>
        <v>0</v>
      </c>
      <c r="K17" s="18"/>
      <c r="L17" s="19"/>
    </row>
    <row r="18" spans="2:12" x14ac:dyDescent="0.2">
      <c r="B18" s="14" t="s">
        <v>394</v>
      </c>
      <c r="C18" s="86" t="s">
        <v>395</v>
      </c>
      <c r="D18" s="14" t="s">
        <v>21</v>
      </c>
      <c r="E18" s="14">
        <v>1200</v>
      </c>
      <c r="F18" s="16"/>
      <c r="G18" s="17"/>
      <c r="H18" s="77">
        <f>'Category Discounts'!$C$18</f>
        <v>0</v>
      </c>
      <c r="I18" s="17">
        <f t="shared" si="0"/>
        <v>0</v>
      </c>
      <c r="J18" s="122">
        <f t="shared" si="1"/>
        <v>0</v>
      </c>
      <c r="K18" s="18"/>
      <c r="L18" s="19"/>
    </row>
    <row r="19" spans="2:12" x14ac:dyDescent="0.2">
      <c r="B19" s="14" t="s">
        <v>396</v>
      </c>
      <c r="C19" s="86" t="s">
        <v>397</v>
      </c>
      <c r="D19" s="14" t="s">
        <v>23</v>
      </c>
      <c r="E19" s="14">
        <v>6</v>
      </c>
      <c r="F19" s="16"/>
      <c r="G19" s="17"/>
      <c r="H19" s="77">
        <f>'Category Discounts'!$C$18</f>
        <v>0</v>
      </c>
      <c r="I19" s="17">
        <f t="shared" si="0"/>
        <v>0</v>
      </c>
      <c r="J19" s="122">
        <f t="shared" si="1"/>
        <v>0</v>
      </c>
      <c r="K19" s="18"/>
      <c r="L19" s="19"/>
    </row>
    <row r="20" spans="2:12" x14ac:dyDescent="0.2">
      <c r="B20" s="14" t="s">
        <v>398</v>
      </c>
      <c r="C20" s="86" t="s">
        <v>399</v>
      </c>
      <c r="D20" s="14" t="s">
        <v>23</v>
      </c>
      <c r="E20" s="14">
        <v>10</v>
      </c>
      <c r="F20" s="16"/>
      <c r="G20" s="17"/>
      <c r="H20" s="77">
        <f>'Category Discounts'!$C$18</f>
        <v>0</v>
      </c>
      <c r="I20" s="17">
        <f t="shared" si="0"/>
        <v>0</v>
      </c>
      <c r="J20" s="122">
        <f t="shared" si="1"/>
        <v>0</v>
      </c>
      <c r="K20" s="18"/>
      <c r="L20" s="19"/>
    </row>
    <row r="21" spans="2:12" x14ac:dyDescent="0.2">
      <c r="B21" s="14" t="s">
        <v>400</v>
      </c>
      <c r="C21" s="86" t="s">
        <v>401</v>
      </c>
      <c r="D21" s="14" t="s">
        <v>23</v>
      </c>
      <c r="E21" s="14">
        <v>6</v>
      </c>
      <c r="F21" s="16"/>
      <c r="G21" s="17"/>
      <c r="H21" s="77">
        <f>'Category Discounts'!$C$18</f>
        <v>0</v>
      </c>
      <c r="I21" s="17">
        <f t="shared" si="0"/>
        <v>0</v>
      </c>
      <c r="J21" s="122">
        <f t="shared" si="1"/>
        <v>0</v>
      </c>
      <c r="K21" s="18"/>
      <c r="L21" s="19"/>
    </row>
    <row r="22" spans="2:12" x14ac:dyDescent="0.2">
      <c r="B22" s="14" t="s">
        <v>61</v>
      </c>
      <c r="C22" s="86" t="s">
        <v>402</v>
      </c>
      <c r="D22" s="14" t="s">
        <v>23</v>
      </c>
      <c r="E22" s="14">
        <v>1000</v>
      </c>
      <c r="F22" s="10"/>
      <c r="G22" s="11"/>
      <c r="H22" s="77">
        <f>'Category Discounts'!$C$18</f>
        <v>0</v>
      </c>
      <c r="I22" s="17">
        <f t="shared" si="0"/>
        <v>0</v>
      </c>
      <c r="J22" s="122">
        <f t="shared" si="1"/>
        <v>0</v>
      </c>
      <c r="K22" s="12"/>
      <c r="L22" s="13"/>
    </row>
    <row r="23" spans="2:12" x14ac:dyDescent="0.2">
      <c r="B23" s="14" t="s">
        <v>403</v>
      </c>
      <c r="C23" s="86" t="s">
        <v>404</v>
      </c>
      <c r="D23" s="14" t="s">
        <v>23</v>
      </c>
      <c r="E23" s="14">
        <v>10</v>
      </c>
      <c r="F23" s="16"/>
      <c r="G23" s="17"/>
      <c r="H23" s="77">
        <f>'Category Discounts'!$C$18</f>
        <v>0</v>
      </c>
      <c r="I23" s="17">
        <f t="shared" si="0"/>
        <v>0</v>
      </c>
      <c r="J23" s="122">
        <f t="shared" si="1"/>
        <v>0</v>
      </c>
      <c r="K23" s="18"/>
      <c r="L23" s="19"/>
    </row>
    <row r="24" spans="2:12" x14ac:dyDescent="0.2">
      <c r="B24" s="14" t="s">
        <v>405</v>
      </c>
      <c r="C24" s="86" t="s">
        <v>406</v>
      </c>
      <c r="D24" s="14" t="s">
        <v>23</v>
      </c>
      <c r="E24" s="14">
        <v>10</v>
      </c>
      <c r="F24" s="10"/>
      <c r="G24" s="11"/>
      <c r="H24" s="77">
        <f>'Category Discounts'!$C$18</f>
        <v>0</v>
      </c>
      <c r="I24" s="17">
        <f t="shared" si="0"/>
        <v>0</v>
      </c>
      <c r="J24" s="122">
        <f t="shared" si="1"/>
        <v>0</v>
      </c>
      <c r="K24" s="12"/>
      <c r="L24" s="13"/>
    </row>
    <row r="25" spans="2:12" x14ac:dyDescent="0.2">
      <c r="B25" s="14" t="s">
        <v>407</v>
      </c>
      <c r="C25" s="86" t="s">
        <v>408</v>
      </c>
      <c r="D25" s="14" t="s">
        <v>21</v>
      </c>
      <c r="E25" s="14">
        <v>10</v>
      </c>
      <c r="F25" s="16"/>
      <c r="G25" s="17"/>
      <c r="H25" s="77">
        <f>'Category Discounts'!$C$18</f>
        <v>0</v>
      </c>
      <c r="I25" s="17">
        <f t="shared" si="0"/>
        <v>0</v>
      </c>
      <c r="J25" s="122">
        <f t="shared" si="1"/>
        <v>0</v>
      </c>
      <c r="K25" s="18"/>
      <c r="L25" s="19"/>
    </row>
    <row r="26" spans="2:12" x14ac:dyDescent="0.2">
      <c r="B26" s="14" t="s">
        <v>409</v>
      </c>
      <c r="C26" s="86" t="s">
        <v>410</v>
      </c>
      <c r="D26" s="14" t="s">
        <v>23</v>
      </c>
      <c r="E26" s="14">
        <v>1000</v>
      </c>
      <c r="F26" s="16"/>
      <c r="G26" s="17"/>
      <c r="H26" s="77">
        <f>'Category Discounts'!$C$18</f>
        <v>0</v>
      </c>
      <c r="I26" s="17">
        <f t="shared" si="0"/>
        <v>0</v>
      </c>
      <c r="J26" s="122">
        <f t="shared" si="1"/>
        <v>0</v>
      </c>
      <c r="K26" s="18"/>
      <c r="L26" s="19"/>
    </row>
    <row r="27" spans="2:12" x14ac:dyDescent="0.2">
      <c r="B27" s="14" t="s">
        <v>411</v>
      </c>
      <c r="C27" s="86" t="s">
        <v>412</v>
      </c>
      <c r="D27" s="14" t="s">
        <v>21</v>
      </c>
      <c r="E27" s="14">
        <v>30</v>
      </c>
      <c r="F27" s="10"/>
      <c r="G27" s="11"/>
      <c r="H27" s="77">
        <f>'Category Discounts'!$C$18</f>
        <v>0</v>
      </c>
      <c r="I27" s="17">
        <f t="shared" si="0"/>
        <v>0</v>
      </c>
      <c r="J27" s="122">
        <f t="shared" si="1"/>
        <v>0</v>
      </c>
      <c r="K27" s="12"/>
      <c r="L27" s="13"/>
    </row>
    <row r="28" spans="2:12" x14ac:dyDescent="0.2">
      <c r="B28" s="14" t="s">
        <v>413</v>
      </c>
      <c r="C28" s="86" t="s">
        <v>414</v>
      </c>
      <c r="D28" s="14" t="s">
        <v>21</v>
      </c>
      <c r="E28" s="14">
        <v>30</v>
      </c>
      <c r="F28" s="16"/>
      <c r="G28" s="17"/>
      <c r="H28" s="77">
        <f>'Category Discounts'!$C$18</f>
        <v>0</v>
      </c>
      <c r="I28" s="17">
        <f t="shared" si="0"/>
        <v>0</v>
      </c>
      <c r="J28" s="122">
        <f t="shared" si="1"/>
        <v>0</v>
      </c>
      <c r="K28" s="18"/>
      <c r="L28" s="19"/>
    </row>
    <row r="29" spans="2:12" x14ac:dyDescent="0.2">
      <c r="B29" s="14" t="s">
        <v>415</v>
      </c>
      <c r="C29" s="86" t="s">
        <v>416</v>
      </c>
      <c r="D29" s="14" t="s">
        <v>21</v>
      </c>
      <c r="E29" s="14">
        <v>30</v>
      </c>
      <c r="F29" s="16"/>
      <c r="G29" s="17"/>
      <c r="H29" s="77">
        <f>'Category Discounts'!$C$18</f>
        <v>0</v>
      </c>
      <c r="I29" s="17">
        <f t="shared" si="0"/>
        <v>0</v>
      </c>
      <c r="J29" s="122">
        <f t="shared" si="1"/>
        <v>0</v>
      </c>
      <c r="K29" s="18"/>
      <c r="L29" s="19"/>
    </row>
    <row r="30" spans="2:12" x14ac:dyDescent="0.2">
      <c r="B30" s="14" t="s">
        <v>417</v>
      </c>
      <c r="C30" s="86" t="s">
        <v>418</v>
      </c>
      <c r="D30" s="14" t="s">
        <v>21</v>
      </c>
      <c r="E30" s="14">
        <v>30</v>
      </c>
      <c r="F30" s="10"/>
      <c r="G30" s="11"/>
      <c r="H30" s="77">
        <f>'Category Discounts'!$C$18</f>
        <v>0</v>
      </c>
      <c r="I30" s="17">
        <f t="shared" si="0"/>
        <v>0</v>
      </c>
      <c r="J30" s="122">
        <f t="shared" si="1"/>
        <v>0</v>
      </c>
      <c r="K30" s="12"/>
      <c r="L30" s="13"/>
    </row>
    <row r="31" spans="2:12" x14ac:dyDescent="0.2">
      <c r="B31" s="14" t="s">
        <v>419</v>
      </c>
      <c r="C31" s="86" t="s">
        <v>420</v>
      </c>
      <c r="D31" s="14" t="s">
        <v>21</v>
      </c>
      <c r="E31" s="14">
        <v>30</v>
      </c>
      <c r="F31" s="16"/>
      <c r="G31" s="17"/>
      <c r="H31" s="77">
        <f>'Category Discounts'!$C$18</f>
        <v>0</v>
      </c>
      <c r="I31" s="17">
        <f t="shared" si="0"/>
        <v>0</v>
      </c>
      <c r="J31" s="122">
        <f t="shared" si="1"/>
        <v>0</v>
      </c>
      <c r="K31" s="18"/>
      <c r="L31" s="19"/>
    </row>
    <row r="32" spans="2:12" x14ac:dyDescent="0.2">
      <c r="B32" s="14" t="s">
        <v>421</v>
      </c>
      <c r="C32" s="86" t="s">
        <v>422</v>
      </c>
      <c r="D32" s="14" t="s">
        <v>21</v>
      </c>
      <c r="E32" s="14">
        <v>30</v>
      </c>
      <c r="F32" s="16"/>
      <c r="G32" s="17"/>
      <c r="H32" s="77">
        <f>'Category Discounts'!$C$18</f>
        <v>0</v>
      </c>
      <c r="I32" s="17">
        <f t="shared" si="0"/>
        <v>0</v>
      </c>
      <c r="J32" s="122">
        <f t="shared" si="1"/>
        <v>0</v>
      </c>
      <c r="K32" s="18"/>
      <c r="L32" s="19"/>
    </row>
    <row r="33" spans="2:12" x14ac:dyDescent="0.2">
      <c r="B33" s="14" t="s">
        <v>423</v>
      </c>
      <c r="C33" s="86" t="s">
        <v>424</v>
      </c>
      <c r="D33" s="14" t="s">
        <v>21</v>
      </c>
      <c r="E33" s="14">
        <v>30</v>
      </c>
      <c r="F33" s="10"/>
      <c r="G33" s="11"/>
      <c r="H33" s="77">
        <f>'Category Discounts'!$C$18</f>
        <v>0</v>
      </c>
      <c r="I33" s="17">
        <f t="shared" si="0"/>
        <v>0</v>
      </c>
      <c r="J33" s="122">
        <f t="shared" si="1"/>
        <v>0</v>
      </c>
      <c r="K33" s="12"/>
      <c r="L33" s="13"/>
    </row>
    <row r="34" spans="2:12" x14ac:dyDescent="0.2">
      <c r="B34" s="14" t="s">
        <v>425</v>
      </c>
      <c r="C34" s="86" t="s">
        <v>426</v>
      </c>
      <c r="D34" s="14" t="s">
        <v>45</v>
      </c>
      <c r="E34" s="14">
        <v>1</v>
      </c>
      <c r="F34" s="10"/>
      <c r="G34" s="11"/>
      <c r="H34" s="77">
        <f>'Category Discounts'!$C$18</f>
        <v>0</v>
      </c>
      <c r="I34" s="17">
        <f t="shared" si="0"/>
        <v>0</v>
      </c>
      <c r="J34" s="122">
        <f t="shared" si="1"/>
        <v>0</v>
      </c>
      <c r="K34" s="12"/>
      <c r="L34" s="13"/>
    </row>
    <row r="35" spans="2:12" ht="25.5" x14ac:dyDescent="0.2">
      <c r="B35" s="14" t="s">
        <v>427</v>
      </c>
      <c r="C35" s="86" t="s">
        <v>428</v>
      </c>
      <c r="D35" s="14" t="s">
        <v>45</v>
      </c>
      <c r="E35" s="14">
        <v>1</v>
      </c>
      <c r="F35" s="10"/>
      <c r="G35" s="11"/>
      <c r="H35" s="77">
        <f>'Category Discounts'!$C$18</f>
        <v>0</v>
      </c>
      <c r="I35" s="17">
        <f t="shared" si="0"/>
        <v>0</v>
      </c>
      <c r="J35" s="122">
        <f t="shared" si="1"/>
        <v>0</v>
      </c>
      <c r="K35" s="12"/>
      <c r="L35" s="13"/>
    </row>
    <row r="36" spans="2:12" ht="25.5" x14ac:dyDescent="0.2">
      <c r="B36" s="14">
        <v>1045092</v>
      </c>
      <c r="C36" s="86" t="s">
        <v>429</v>
      </c>
      <c r="D36" s="14" t="s">
        <v>45</v>
      </c>
      <c r="E36" s="14">
        <v>1</v>
      </c>
      <c r="F36" s="10"/>
      <c r="G36" s="11"/>
      <c r="H36" s="77">
        <f>'Category Discounts'!$C$18</f>
        <v>0</v>
      </c>
      <c r="I36" s="17">
        <f t="shared" si="0"/>
        <v>0</v>
      </c>
      <c r="J36" s="122">
        <f t="shared" si="1"/>
        <v>0</v>
      </c>
      <c r="K36" s="12"/>
      <c r="L36" s="13"/>
    </row>
    <row r="37" spans="2:12" ht="26.25" thickBot="1" x14ac:dyDescent="0.25">
      <c r="B37" s="14">
        <v>463942</v>
      </c>
      <c r="C37" s="86" t="s">
        <v>430</v>
      </c>
      <c r="D37" s="14" t="s">
        <v>45</v>
      </c>
      <c r="E37" s="14">
        <v>1</v>
      </c>
      <c r="F37" s="10"/>
      <c r="G37" s="11"/>
      <c r="H37" s="77">
        <f>'Category Discounts'!$C$18</f>
        <v>0</v>
      </c>
      <c r="I37" s="58">
        <f t="shared" si="0"/>
        <v>0</v>
      </c>
      <c r="J37" s="123">
        <f t="shared" si="1"/>
        <v>0</v>
      </c>
      <c r="K37" s="12"/>
      <c r="L37" s="13"/>
    </row>
    <row r="38" spans="2:12" ht="15.75" customHeight="1" thickBot="1" x14ac:dyDescent="0.25">
      <c r="G38" s="204" t="s">
        <v>486</v>
      </c>
      <c r="H38" s="204"/>
      <c r="I38" s="205"/>
      <c r="J38" s="56">
        <f>SUM(J27:J37)</f>
        <v>0</v>
      </c>
    </row>
  </sheetData>
  <sheetProtection algorithmName="SHA-512" hashValue="EEJM4Yj25bW1uuPtNlhp9yw+RK+Q+x+12VDTtjE+0vP9RiIqwGWG22BbAj1AoktM6tuVR80u5QE/iyAFy5/Xbw==" saltValue="NK30rCHIqHWcQ1RchqYGhA==" spinCount="100000" sheet="1" objects="1" scenarios="1"/>
  <mergeCells count="9">
    <mergeCell ref="G4:J4"/>
    <mergeCell ref="G13:L13"/>
    <mergeCell ref="G38:I38"/>
    <mergeCell ref="B8:L8"/>
    <mergeCell ref="B9:L9"/>
    <mergeCell ref="B10:L10"/>
    <mergeCell ref="B11:L11"/>
    <mergeCell ref="B6:L6"/>
    <mergeCell ref="B7:L7"/>
  </mergeCells>
  <conditionalFormatting sqref="G4:H4">
    <cfRule type="cellIs" dxfId="8" priority="2" operator="greaterThan">
      <formula>0.9</formula>
    </cfRule>
    <cfRule type="cellIs" dxfId="7" priority="3" operator="lessThan">
      <formula>0.9</formula>
    </cfRule>
  </conditionalFormatting>
  <conditionalFormatting sqref="G4:J4">
    <cfRule type="containsBlanks" dxfId="6" priority="1">
      <formula>LEN(TRIM(G4))=0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889B8-096C-47C5-BF74-8EC294BBD23E}">
  <dimension ref="B2:L25"/>
  <sheetViews>
    <sheetView showGridLines="0" workbookViewId="0">
      <selection activeCell="G19" sqref="G19"/>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42578125" style="2" bestFit="1" customWidth="1"/>
    <col min="8" max="8" width="11.85546875" style="2" bestFit="1" customWidth="1"/>
    <col min="9" max="9" width="12" style="2" hidden="1" customWidth="1"/>
    <col min="10" max="10" width="15.140625" style="2" bestFit="1"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24"/>
      <c r="I2" s="24"/>
      <c r="J2" s="24"/>
      <c r="K2" s="24"/>
      <c r="L2" s="24"/>
    </row>
    <row r="3" spans="2:12" ht="13.5" thickBot="1" x14ac:dyDescent="0.25">
      <c r="B3" s="1" t="s">
        <v>10</v>
      </c>
      <c r="F3" s="27" t="s">
        <v>476</v>
      </c>
      <c r="G3" s="23">
        <f>'10. Safety Eqip MB'!G3</f>
        <v>0</v>
      </c>
      <c r="H3" s="23"/>
      <c r="I3" s="23"/>
      <c r="J3" s="22"/>
      <c r="K3" s="24"/>
      <c r="L3" s="24"/>
    </row>
    <row r="4" spans="2:12" ht="13.5" thickBot="1" x14ac:dyDescent="0.25">
      <c r="B4" s="1"/>
      <c r="F4" s="25" t="s">
        <v>12</v>
      </c>
      <c r="G4" s="188" t="str">
        <f>IF(COUNTA(G15:G24)=0, "", COUNTA(G15:G24)/ROWS(G15:G24))</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x14ac:dyDescent="0.2">
      <c r="B12" s="93"/>
      <c r="C12" s="93"/>
      <c r="D12" s="93"/>
      <c r="E12" s="93"/>
      <c r="F12" s="93"/>
      <c r="G12" s="93"/>
      <c r="H12" s="93"/>
      <c r="I12" s="93"/>
      <c r="J12" s="93"/>
      <c r="K12" s="93"/>
      <c r="L12" s="93"/>
    </row>
    <row r="13" spans="2:12" x14ac:dyDescent="0.2">
      <c r="G13" s="199" t="s">
        <v>13</v>
      </c>
      <c r="H13" s="199"/>
      <c r="I13" s="199"/>
      <c r="J13" s="199"/>
      <c r="K13" s="199"/>
      <c r="L13" s="199"/>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v>23800100</v>
      </c>
      <c r="C15" s="85" t="s">
        <v>431</v>
      </c>
      <c r="D15" s="8" t="s">
        <v>45</v>
      </c>
      <c r="E15" s="8">
        <v>1</v>
      </c>
      <c r="F15" s="10"/>
      <c r="G15" s="11"/>
      <c r="H15" s="77">
        <f>'Category Discounts'!$C$19</f>
        <v>0</v>
      </c>
      <c r="I15" s="11">
        <f>G15*H15</f>
        <v>0</v>
      </c>
      <c r="J15" s="119">
        <f>G15-I15</f>
        <v>0</v>
      </c>
      <c r="K15" s="12"/>
      <c r="L15" s="13"/>
    </row>
    <row r="16" spans="2:12" x14ac:dyDescent="0.2">
      <c r="B16" s="14" t="s">
        <v>432</v>
      </c>
      <c r="C16" s="86" t="s">
        <v>433</v>
      </c>
      <c r="D16" s="14" t="s">
        <v>45</v>
      </c>
      <c r="E16" s="14">
        <v>1</v>
      </c>
      <c r="F16" s="16"/>
      <c r="G16" s="17"/>
      <c r="H16" s="77">
        <f>'Category Discounts'!$C$19</f>
        <v>0</v>
      </c>
      <c r="I16" s="11">
        <f t="shared" ref="I16:I24" si="0">G16*H16</f>
        <v>0</v>
      </c>
      <c r="J16" s="119">
        <f t="shared" ref="J16:J24" si="1">G16-I16</f>
        <v>0</v>
      </c>
      <c r="K16" s="18"/>
      <c r="L16" s="19"/>
    </row>
    <row r="17" spans="2:12" x14ac:dyDescent="0.2">
      <c r="B17" s="14" t="s">
        <v>434</v>
      </c>
      <c r="C17" s="86" t="s">
        <v>435</v>
      </c>
      <c r="D17" s="14" t="s">
        <v>45</v>
      </c>
      <c r="E17" s="14">
        <v>1</v>
      </c>
      <c r="F17" s="16"/>
      <c r="G17" s="17"/>
      <c r="H17" s="77">
        <f>'Category Discounts'!$C$19</f>
        <v>0</v>
      </c>
      <c r="I17" s="11">
        <f t="shared" si="0"/>
        <v>0</v>
      </c>
      <c r="J17" s="119">
        <f t="shared" si="1"/>
        <v>0</v>
      </c>
      <c r="K17" s="18"/>
      <c r="L17" s="19"/>
    </row>
    <row r="18" spans="2:12" x14ac:dyDescent="0.2">
      <c r="B18" s="14" t="s">
        <v>436</v>
      </c>
      <c r="C18" s="86" t="s">
        <v>437</v>
      </c>
      <c r="D18" s="14" t="s">
        <v>45</v>
      </c>
      <c r="E18" s="14">
        <v>1</v>
      </c>
      <c r="F18" s="10"/>
      <c r="G18" s="11"/>
      <c r="H18" s="77">
        <f>'Category Discounts'!$C$19</f>
        <v>0</v>
      </c>
      <c r="I18" s="11">
        <f t="shared" si="0"/>
        <v>0</v>
      </c>
      <c r="J18" s="119">
        <f t="shared" si="1"/>
        <v>0</v>
      </c>
      <c r="K18" s="12"/>
      <c r="L18" s="13"/>
    </row>
    <row r="19" spans="2:12" x14ac:dyDescent="0.2">
      <c r="B19" s="14" t="s">
        <v>438</v>
      </c>
      <c r="C19" s="86" t="s">
        <v>439</v>
      </c>
      <c r="D19" s="14" t="s">
        <v>45</v>
      </c>
      <c r="E19" s="14">
        <v>1</v>
      </c>
      <c r="F19" s="16"/>
      <c r="G19" s="17"/>
      <c r="H19" s="77">
        <f>'Category Discounts'!$C$19</f>
        <v>0</v>
      </c>
      <c r="I19" s="11">
        <f t="shared" si="0"/>
        <v>0</v>
      </c>
      <c r="J19" s="119">
        <f t="shared" si="1"/>
        <v>0</v>
      </c>
      <c r="K19" s="18"/>
      <c r="L19" s="19"/>
    </row>
    <row r="20" spans="2:12" x14ac:dyDescent="0.2">
      <c r="B20" s="14" t="s">
        <v>440</v>
      </c>
      <c r="C20" s="86" t="s">
        <v>441</v>
      </c>
      <c r="D20" s="14" t="s">
        <v>45</v>
      </c>
      <c r="E20" s="14">
        <v>1</v>
      </c>
      <c r="F20" s="16"/>
      <c r="G20" s="17"/>
      <c r="H20" s="77">
        <f>'Category Discounts'!$C$19</f>
        <v>0</v>
      </c>
      <c r="I20" s="11">
        <f t="shared" si="0"/>
        <v>0</v>
      </c>
      <c r="J20" s="119">
        <f t="shared" si="1"/>
        <v>0</v>
      </c>
      <c r="K20" s="18"/>
      <c r="L20" s="19"/>
    </row>
    <row r="21" spans="2:12" x14ac:dyDescent="0.2">
      <c r="B21" s="14" t="s">
        <v>442</v>
      </c>
      <c r="C21" s="86" t="s">
        <v>443</v>
      </c>
      <c r="D21" s="14" t="s">
        <v>45</v>
      </c>
      <c r="E21" s="14">
        <v>1</v>
      </c>
      <c r="F21" s="10"/>
      <c r="G21" s="11"/>
      <c r="H21" s="77">
        <f>'Category Discounts'!$C$19</f>
        <v>0</v>
      </c>
      <c r="I21" s="11">
        <f t="shared" si="0"/>
        <v>0</v>
      </c>
      <c r="J21" s="119">
        <f t="shared" si="1"/>
        <v>0</v>
      </c>
      <c r="K21" s="12"/>
      <c r="L21" s="13"/>
    </row>
    <row r="22" spans="2:12" x14ac:dyDescent="0.2">
      <c r="B22" s="14" t="s">
        <v>444</v>
      </c>
      <c r="C22" s="86" t="s">
        <v>445</v>
      </c>
      <c r="D22" s="14" t="s">
        <v>45</v>
      </c>
      <c r="E22" s="14">
        <v>1</v>
      </c>
      <c r="F22" s="16"/>
      <c r="G22" s="17"/>
      <c r="H22" s="77">
        <f>'Category Discounts'!$C$19</f>
        <v>0</v>
      </c>
      <c r="I22" s="11">
        <f t="shared" si="0"/>
        <v>0</v>
      </c>
      <c r="J22" s="119">
        <f t="shared" si="1"/>
        <v>0</v>
      </c>
      <c r="K22" s="18"/>
      <c r="L22" s="19"/>
    </row>
    <row r="23" spans="2:12" x14ac:dyDescent="0.2">
      <c r="B23" s="14">
        <v>400159</v>
      </c>
      <c r="C23" s="86" t="s">
        <v>446</v>
      </c>
      <c r="D23" s="14" t="s">
        <v>45</v>
      </c>
      <c r="E23" s="14">
        <v>1</v>
      </c>
      <c r="F23" s="16"/>
      <c r="G23" s="17"/>
      <c r="H23" s="77">
        <f>'Category Discounts'!$C$19</f>
        <v>0</v>
      </c>
      <c r="I23" s="11">
        <f t="shared" si="0"/>
        <v>0</v>
      </c>
      <c r="J23" s="119">
        <f t="shared" si="1"/>
        <v>0</v>
      </c>
      <c r="K23" s="18"/>
      <c r="L23" s="19"/>
    </row>
    <row r="24" spans="2:12" ht="13.5" thickBot="1" x14ac:dyDescent="0.25">
      <c r="B24" s="14">
        <v>13620285</v>
      </c>
      <c r="C24" s="86" t="s">
        <v>447</v>
      </c>
      <c r="D24" s="14" t="s">
        <v>45</v>
      </c>
      <c r="E24" s="14">
        <v>1</v>
      </c>
      <c r="F24" s="10"/>
      <c r="G24" s="11"/>
      <c r="H24" s="77">
        <f>'Category Discounts'!$C$19</f>
        <v>0</v>
      </c>
      <c r="I24" s="54">
        <f t="shared" si="0"/>
        <v>0</v>
      </c>
      <c r="J24" s="121">
        <f t="shared" si="1"/>
        <v>0</v>
      </c>
      <c r="K24" s="12"/>
      <c r="L24" s="13"/>
    </row>
    <row r="25" spans="2:12" ht="15.75" customHeight="1" thickBot="1" x14ac:dyDescent="0.25">
      <c r="G25" s="204" t="s">
        <v>486</v>
      </c>
      <c r="H25" s="204"/>
      <c r="I25" s="205"/>
      <c r="J25" s="56">
        <f>SUM(J15:J24)</f>
        <v>0</v>
      </c>
    </row>
  </sheetData>
  <sheetProtection algorithmName="SHA-512" hashValue="tfMBKjoXOrNmrgGVqF2qHJwJqagTVeRo0R0D9jW9SuEvRmRnLL6bXkl+/e0OxFB0ItHpfO9aUls2TrQrk3SAQQ==" saltValue="2jZIT2BcU3Fczm27AAdhHg==" spinCount="100000" sheet="1" objects="1" scenarios="1"/>
  <mergeCells count="9">
    <mergeCell ref="G4:J4"/>
    <mergeCell ref="G13:L13"/>
    <mergeCell ref="G25:I25"/>
    <mergeCell ref="B6:L6"/>
    <mergeCell ref="B7:L7"/>
    <mergeCell ref="B8:L8"/>
    <mergeCell ref="B9:L9"/>
    <mergeCell ref="B10:L10"/>
    <mergeCell ref="B11:L11"/>
  </mergeCells>
  <conditionalFormatting sqref="G4:H4">
    <cfRule type="cellIs" dxfId="5" priority="2" operator="greaterThan">
      <formula>0.9</formula>
    </cfRule>
    <cfRule type="cellIs" dxfId="4" priority="3" operator="lessThan">
      <formula>0.9</formula>
    </cfRule>
  </conditionalFormatting>
  <conditionalFormatting sqref="G4:J4">
    <cfRule type="containsBlanks" dxfId="3" priority="1">
      <formula>LEN(TRIM(G4))=0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D31E0-AE27-459E-A2E1-E1B44A06114D}">
  <dimension ref="B2:L32"/>
  <sheetViews>
    <sheetView showGridLines="0" workbookViewId="0">
      <selection activeCell="G28" sqref="G28"/>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8" width="13" style="2" customWidth="1"/>
    <col min="9" max="9" width="13" style="2" hidden="1" customWidth="1"/>
    <col min="10" max="10" width="15.140625" style="2" bestFit="1"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24"/>
      <c r="I2" s="24"/>
      <c r="J2" s="24"/>
      <c r="K2" s="24"/>
      <c r="L2" s="24"/>
    </row>
    <row r="3" spans="2:12" ht="13.5" thickBot="1" x14ac:dyDescent="0.25">
      <c r="B3" s="1" t="s">
        <v>11</v>
      </c>
      <c r="F3" s="29" t="s">
        <v>476</v>
      </c>
      <c r="G3" s="23">
        <f>'11.Testing &amp; Particle Sizing MB'!G3</f>
        <v>0</v>
      </c>
      <c r="H3" s="23"/>
      <c r="I3" s="23"/>
      <c r="J3" s="22"/>
      <c r="K3" s="24"/>
      <c r="L3" s="24"/>
    </row>
    <row r="4" spans="2:12" ht="13.5" thickBot="1" x14ac:dyDescent="0.25">
      <c r="B4" s="1"/>
      <c r="F4" s="28" t="s">
        <v>12</v>
      </c>
      <c r="G4" s="188" t="str">
        <f>IF(COUNTA(G15:G31)=0, "", COUNTA(G15:G31)/ROWS(G15:G31))</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x14ac:dyDescent="0.2">
      <c r="B12" s="93"/>
      <c r="C12" s="93"/>
      <c r="D12" s="93"/>
      <c r="E12" s="93"/>
      <c r="F12" s="93"/>
      <c r="G12" s="93"/>
      <c r="H12" s="93"/>
      <c r="I12" s="93"/>
      <c r="J12" s="93"/>
      <c r="K12" s="93"/>
      <c r="L12" s="93"/>
    </row>
    <row r="13" spans="2:12" x14ac:dyDescent="0.2">
      <c r="G13" s="199" t="s">
        <v>13</v>
      </c>
      <c r="H13" s="199"/>
      <c r="I13" s="199"/>
      <c r="J13" s="199"/>
      <c r="K13" s="199"/>
      <c r="L13" s="199"/>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t="s">
        <v>391</v>
      </c>
      <c r="C15" s="85" t="s">
        <v>448</v>
      </c>
      <c r="D15" s="8" t="s">
        <v>21</v>
      </c>
      <c r="E15" s="8">
        <v>500</v>
      </c>
      <c r="F15" s="10"/>
      <c r="G15" s="11"/>
      <c r="H15" s="77">
        <f>'Category Discounts'!$C$20</f>
        <v>0</v>
      </c>
      <c r="I15" s="11">
        <f>G15*H15</f>
        <v>0</v>
      </c>
      <c r="J15" s="119">
        <f>G15-I15</f>
        <v>0</v>
      </c>
      <c r="K15" s="12"/>
      <c r="L15" s="13"/>
    </row>
    <row r="16" spans="2:12" x14ac:dyDescent="0.2">
      <c r="B16" s="14" t="s">
        <v>449</v>
      </c>
      <c r="C16" s="86" t="s">
        <v>450</v>
      </c>
      <c r="D16" s="14" t="s">
        <v>21</v>
      </c>
      <c r="E16" s="14">
        <v>4</v>
      </c>
      <c r="F16" s="16"/>
      <c r="G16" s="17"/>
      <c r="H16" s="77">
        <f>'Category Discounts'!$C$20</f>
        <v>0</v>
      </c>
      <c r="I16" s="11">
        <f t="shared" ref="I16:I31" si="0">G16*H16</f>
        <v>0</v>
      </c>
      <c r="J16" s="119">
        <f t="shared" ref="J16:J31" si="1">G16-I16</f>
        <v>0</v>
      </c>
      <c r="K16" s="18"/>
      <c r="L16" s="19"/>
    </row>
    <row r="17" spans="2:12" x14ac:dyDescent="0.2">
      <c r="B17" s="14" t="s">
        <v>451</v>
      </c>
      <c r="C17" s="86" t="s">
        <v>452</v>
      </c>
      <c r="D17" s="14" t="s">
        <v>21</v>
      </c>
      <c r="E17" s="14">
        <v>24</v>
      </c>
      <c r="F17" s="16"/>
      <c r="G17" s="17"/>
      <c r="H17" s="77">
        <f>'Category Discounts'!$C$20</f>
        <v>0</v>
      </c>
      <c r="I17" s="11">
        <f t="shared" si="0"/>
        <v>0</v>
      </c>
      <c r="J17" s="119">
        <f t="shared" si="1"/>
        <v>0</v>
      </c>
      <c r="K17" s="18"/>
      <c r="L17" s="19"/>
    </row>
    <row r="18" spans="2:12" x14ac:dyDescent="0.2">
      <c r="B18" s="14" t="s">
        <v>453</v>
      </c>
      <c r="C18" s="86" t="s">
        <v>454</v>
      </c>
      <c r="D18" s="14" t="s">
        <v>21</v>
      </c>
      <c r="E18" s="14">
        <v>6</v>
      </c>
      <c r="F18" s="10"/>
      <c r="G18" s="11"/>
      <c r="H18" s="77">
        <f>'Category Discounts'!$C$20</f>
        <v>0</v>
      </c>
      <c r="I18" s="11">
        <f t="shared" si="0"/>
        <v>0</v>
      </c>
      <c r="J18" s="119">
        <f t="shared" si="1"/>
        <v>0</v>
      </c>
      <c r="K18" s="12"/>
      <c r="L18" s="13"/>
    </row>
    <row r="19" spans="2:12" x14ac:dyDescent="0.2">
      <c r="B19" s="14" t="s">
        <v>455</v>
      </c>
      <c r="C19" s="86" t="s">
        <v>456</v>
      </c>
      <c r="D19" s="14" t="s">
        <v>21</v>
      </c>
      <c r="E19" s="14">
        <v>1000</v>
      </c>
      <c r="F19" s="16"/>
      <c r="G19" s="17"/>
      <c r="H19" s="77">
        <f>'Category Discounts'!$C$20</f>
        <v>0</v>
      </c>
      <c r="I19" s="11">
        <f t="shared" si="0"/>
        <v>0</v>
      </c>
      <c r="J19" s="119">
        <f t="shared" si="1"/>
        <v>0</v>
      </c>
      <c r="K19" s="18"/>
      <c r="L19" s="19"/>
    </row>
    <row r="20" spans="2:12" x14ac:dyDescent="0.2">
      <c r="B20" s="14" t="s">
        <v>409</v>
      </c>
      <c r="C20" s="86" t="s">
        <v>410</v>
      </c>
      <c r="D20" s="14" t="s">
        <v>21</v>
      </c>
      <c r="E20" s="14">
        <v>4</v>
      </c>
      <c r="F20" s="16"/>
      <c r="G20" s="17"/>
      <c r="H20" s="77">
        <f>'Category Discounts'!$C$20</f>
        <v>0</v>
      </c>
      <c r="I20" s="11">
        <f t="shared" si="0"/>
        <v>0</v>
      </c>
      <c r="J20" s="119">
        <f t="shared" si="1"/>
        <v>0</v>
      </c>
      <c r="K20" s="18"/>
      <c r="L20" s="19"/>
    </row>
    <row r="21" spans="2:12" x14ac:dyDescent="0.2">
      <c r="B21" s="14" t="s">
        <v>457</v>
      </c>
      <c r="C21" s="86" t="s">
        <v>458</v>
      </c>
      <c r="D21" s="14" t="s">
        <v>21</v>
      </c>
      <c r="E21" s="14">
        <v>500</v>
      </c>
      <c r="F21" s="10"/>
      <c r="G21" s="11"/>
      <c r="H21" s="77">
        <f>'Category Discounts'!$C$20</f>
        <v>0</v>
      </c>
      <c r="I21" s="11">
        <f t="shared" si="0"/>
        <v>0</v>
      </c>
      <c r="J21" s="119">
        <f t="shared" si="1"/>
        <v>0</v>
      </c>
      <c r="K21" s="12"/>
      <c r="L21" s="13"/>
    </row>
    <row r="22" spans="2:12" x14ac:dyDescent="0.2">
      <c r="B22" s="14" t="s">
        <v>459</v>
      </c>
      <c r="C22" s="86" t="s">
        <v>460</v>
      </c>
      <c r="D22" s="14" t="s">
        <v>21</v>
      </c>
      <c r="E22" s="14">
        <v>250</v>
      </c>
      <c r="F22" s="16"/>
      <c r="G22" s="17"/>
      <c r="H22" s="77">
        <f>'Category Discounts'!$C$20</f>
        <v>0</v>
      </c>
      <c r="I22" s="11">
        <f t="shared" si="0"/>
        <v>0</v>
      </c>
      <c r="J22" s="119">
        <f t="shared" si="1"/>
        <v>0</v>
      </c>
      <c r="K22" s="18"/>
      <c r="L22" s="19"/>
    </row>
    <row r="23" spans="2:12" x14ac:dyDescent="0.2">
      <c r="B23" s="14" t="s">
        <v>455</v>
      </c>
      <c r="C23" s="86" t="s">
        <v>461</v>
      </c>
      <c r="D23" s="14" t="s">
        <v>21</v>
      </c>
      <c r="E23" s="14">
        <v>12</v>
      </c>
      <c r="F23" s="16"/>
      <c r="G23" s="17"/>
      <c r="H23" s="77">
        <f>'Category Discounts'!$C$20</f>
        <v>0</v>
      </c>
      <c r="I23" s="11">
        <f t="shared" si="0"/>
        <v>0</v>
      </c>
      <c r="J23" s="119">
        <f t="shared" si="1"/>
        <v>0</v>
      </c>
      <c r="K23" s="18"/>
      <c r="L23" s="19"/>
    </row>
    <row r="24" spans="2:12" x14ac:dyDescent="0.2">
      <c r="B24" s="14" t="s">
        <v>462</v>
      </c>
      <c r="C24" s="86" t="s">
        <v>463</v>
      </c>
      <c r="D24" s="14" t="s">
        <v>21</v>
      </c>
      <c r="E24" s="14">
        <v>6</v>
      </c>
      <c r="F24" s="10"/>
      <c r="G24" s="11"/>
      <c r="H24" s="77">
        <f>'Category Discounts'!$C$20</f>
        <v>0</v>
      </c>
      <c r="I24" s="11">
        <f t="shared" si="0"/>
        <v>0</v>
      </c>
      <c r="J24" s="119">
        <f t="shared" si="1"/>
        <v>0</v>
      </c>
      <c r="K24" s="12"/>
      <c r="L24" s="13"/>
    </row>
    <row r="25" spans="2:12" x14ac:dyDescent="0.2">
      <c r="B25" s="14" t="s">
        <v>451</v>
      </c>
      <c r="C25" s="86" t="s">
        <v>464</v>
      </c>
      <c r="D25" s="14" t="s">
        <v>21</v>
      </c>
      <c r="E25" s="14">
        <v>100</v>
      </c>
      <c r="F25" s="16"/>
      <c r="G25" s="17"/>
      <c r="H25" s="77">
        <f>'Category Discounts'!$C$20</f>
        <v>0</v>
      </c>
      <c r="I25" s="11">
        <f t="shared" si="0"/>
        <v>0</v>
      </c>
      <c r="J25" s="119">
        <f t="shared" si="1"/>
        <v>0</v>
      </c>
      <c r="K25" s="18"/>
      <c r="L25" s="13"/>
    </row>
    <row r="26" spans="2:12" x14ac:dyDescent="0.2">
      <c r="B26" s="8" t="s">
        <v>449</v>
      </c>
      <c r="C26" s="85" t="s">
        <v>465</v>
      </c>
      <c r="D26" s="8" t="s">
        <v>21</v>
      </c>
      <c r="E26" s="8">
        <v>200</v>
      </c>
      <c r="F26" s="10"/>
      <c r="G26" s="11"/>
      <c r="H26" s="77">
        <f>'Category Discounts'!$C$20</f>
        <v>0</v>
      </c>
      <c r="I26" s="11">
        <f t="shared" si="0"/>
        <v>0</v>
      </c>
      <c r="J26" s="119">
        <f t="shared" si="1"/>
        <v>0</v>
      </c>
      <c r="K26" s="12"/>
      <c r="L26" s="13"/>
    </row>
    <row r="27" spans="2:12" x14ac:dyDescent="0.2">
      <c r="B27" s="8" t="s">
        <v>466</v>
      </c>
      <c r="C27" s="85" t="s">
        <v>467</v>
      </c>
      <c r="D27" s="8" t="s">
        <v>21</v>
      </c>
      <c r="E27" s="8">
        <v>36</v>
      </c>
      <c r="F27" s="10"/>
      <c r="G27" s="11"/>
      <c r="H27" s="77">
        <f>'Category Discounts'!$C$20</f>
        <v>0</v>
      </c>
      <c r="I27" s="11">
        <f t="shared" si="0"/>
        <v>0</v>
      </c>
      <c r="J27" s="119">
        <f t="shared" si="1"/>
        <v>0</v>
      </c>
      <c r="K27" s="12"/>
      <c r="L27" s="13"/>
    </row>
    <row r="28" spans="2:12" ht="25.5" x14ac:dyDescent="0.2">
      <c r="B28" s="8" t="s">
        <v>468</v>
      </c>
      <c r="C28" s="85" t="s">
        <v>469</v>
      </c>
      <c r="D28" s="8" t="s">
        <v>23</v>
      </c>
      <c r="E28" s="8">
        <v>100</v>
      </c>
      <c r="F28" s="10"/>
      <c r="G28" s="11"/>
      <c r="H28" s="77">
        <f>'Category Discounts'!$C$20</f>
        <v>0</v>
      </c>
      <c r="I28" s="11">
        <f t="shared" si="0"/>
        <v>0</v>
      </c>
      <c r="J28" s="119">
        <f t="shared" si="1"/>
        <v>0</v>
      </c>
      <c r="K28" s="12"/>
      <c r="L28" s="13"/>
    </row>
    <row r="29" spans="2:12" ht="25.5" x14ac:dyDescent="0.2">
      <c r="B29" s="8" t="s">
        <v>470</v>
      </c>
      <c r="C29" s="85" t="s">
        <v>471</v>
      </c>
      <c r="D29" s="8" t="s">
        <v>23</v>
      </c>
      <c r="E29" s="8">
        <v>2</v>
      </c>
      <c r="F29" s="10"/>
      <c r="G29" s="11"/>
      <c r="H29" s="77">
        <f>'Category Discounts'!$C$20</f>
        <v>0</v>
      </c>
      <c r="I29" s="11">
        <f t="shared" si="0"/>
        <v>0</v>
      </c>
      <c r="J29" s="119">
        <f t="shared" si="1"/>
        <v>0</v>
      </c>
      <c r="K29" s="12"/>
      <c r="L29" s="13"/>
    </row>
    <row r="30" spans="2:12" ht="25.5" x14ac:dyDescent="0.2">
      <c r="B30" s="8" t="s">
        <v>472</v>
      </c>
      <c r="C30" s="85" t="s">
        <v>473</v>
      </c>
      <c r="D30" s="8" t="s">
        <v>23</v>
      </c>
      <c r="E30" s="8">
        <v>2</v>
      </c>
      <c r="F30" s="10"/>
      <c r="G30" s="11"/>
      <c r="H30" s="77">
        <f>'Category Discounts'!$C$20</f>
        <v>0</v>
      </c>
      <c r="I30" s="11">
        <f t="shared" si="0"/>
        <v>0</v>
      </c>
      <c r="J30" s="119">
        <f t="shared" si="1"/>
        <v>0</v>
      </c>
      <c r="K30" s="12"/>
      <c r="L30" s="13"/>
    </row>
    <row r="31" spans="2:12" ht="13.5" thickBot="1" x14ac:dyDescent="0.25">
      <c r="B31" s="8" t="s">
        <v>474</v>
      </c>
      <c r="C31" s="85" t="s">
        <v>475</v>
      </c>
      <c r="D31" s="8" t="s">
        <v>21</v>
      </c>
      <c r="E31" s="8">
        <v>24</v>
      </c>
      <c r="F31" s="10"/>
      <c r="G31" s="11"/>
      <c r="H31" s="77">
        <f>'Category Discounts'!$C$20</f>
        <v>0</v>
      </c>
      <c r="I31" s="54">
        <f t="shared" si="0"/>
        <v>0</v>
      </c>
      <c r="J31" s="121">
        <f t="shared" si="1"/>
        <v>0</v>
      </c>
      <c r="K31" s="12"/>
      <c r="L31" s="13"/>
    </row>
    <row r="32" spans="2:12" ht="15.75" customHeight="1" thickBot="1" x14ac:dyDescent="0.25">
      <c r="G32" s="204" t="s">
        <v>488</v>
      </c>
      <c r="H32" s="204"/>
      <c r="I32" s="205"/>
      <c r="J32" s="56">
        <f>SUM(J27:J31)</f>
        <v>0</v>
      </c>
    </row>
  </sheetData>
  <sheetProtection algorithmName="SHA-512" hashValue="kLcK+/D9J2Y87o5SN+X8Jy55v4vRcTqJhZJs97ZKHFiX9Cbxbqmx4Av8jt252q+tci1oB6cwTmsRIuZvQJsUGA==" saltValue="QZlBnryiJGMoV4NCfD3Pig==" spinCount="100000" sheet="1" objects="1" scenarios="1"/>
  <mergeCells count="9">
    <mergeCell ref="G4:J4"/>
    <mergeCell ref="G13:L13"/>
    <mergeCell ref="G32:I32"/>
    <mergeCell ref="B6:L6"/>
    <mergeCell ref="B7:L7"/>
    <mergeCell ref="B8:L8"/>
    <mergeCell ref="B9:L9"/>
    <mergeCell ref="B10:L10"/>
    <mergeCell ref="B11:L11"/>
  </mergeCells>
  <conditionalFormatting sqref="G4:H4">
    <cfRule type="cellIs" dxfId="2" priority="2" operator="greaterThan">
      <formula>0.9</formula>
    </cfRule>
    <cfRule type="cellIs" dxfId="1" priority="3" operator="lessThan">
      <formula>0.9</formula>
    </cfRule>
  </conditionalFormatting>
  <conditionalFormatting sqref="G4:J4">
    <cfRule type="containsBlanks" dxfId="0" priority="1">
      <formula>LEN(TRIM(G4))=0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B1D22-8536-4B9C-9E9A-C4861A8AAEEA}">
  <dimension ref="A1:I44"/>
  <sheetViews>
    <sheetView showGridLines="0" workbookViewId="0">
      <selection activeCell="C32" sqref="C32:D32"/>
    </sheetView>
  </sheetViews>
  <sheetFormatPr defaultColWidth="9.140625" defaultRowHeight="15" x14ac:dyDescent="0.25"/>
  <cols>
    <col min="1" max="1" width="4.7109375" customWidth="1"/>
    <col min="2" max="2" width="53.85546875" customWidth="1"/>
    <col min="3" max="3" width="14.28515625" style="41" customWidth="1"/>
    <col min="4" max="4" width="20.140625" style="41" bestFit="1" customWidth="1"/>
    <col min="6" max="6" width="9.42578125" customWidth="1"/>
    <col min="7" max="7" width="18.5703125" customWidth="1"/>
    <col min="8" max="8" width="16.7109375" customWidth="1"/>
    <col min="9" max="9" width="3.28515625" customWidth="1"/>
  </cols>
  <sheetData>
    <row r="1" spans="1:9" ht="16.5" customHeight="1" thickBot="1" x14ac:dyDescent="0.3">
      <c r="A1" s="39"/>
    </row>
    <row r="2" spans="1:9" ht="15.75" x14ac:dyDescent="0.25">
      <c r="B2" s="40" t="s">
        <v>481</v>
      </c>
      <c r="D2" s="145" t="s">
        <v>482</v>
      </c>
      <c r="E2" s="147">
        <f>Instructions!D2</f>
        <v>0</v>
      </c>
      <c r="F2" s="148"/>
      <c r="G2" s="148"/>
      <c r="H2" s="149"/>
    </row>
    <row r="3" spans="1:9" ht="10.5" customHeight="1" thickBot="1" x14ac:dyDescent="0.3">
      <c r="B3" s="40"/>
      <c r="D3" s="146"/>
      <c r="E3" s="150"/>
      <c r="F3" s="151"/>
      <c r="G3" s="151"/>
      <c r="H3" s="152"/>
    </row>
    <row r="5" spans="1:9" ht="15.75" thickBot="1" x14ac:dyDescent="0.3"/>
    <row r="6" spans="1:9" ht="29.25" customHeight="1" thickBot="1" x14ac:dyDescent="0.3">
      <c r="B6" s="142" t="s">
        <v>495</v>
      </c>
      <c r="C6" s="143"/>
      <c r="D6" s="144"/>
    </row>
    <row r="7" spans="1:9" ht="15.75" thickBot="1" x14ac:dyDescent="0.3"/>
    <row r="8" spans="1:9" s="63" customFormat="1" ht="28.5" customHeight="1" thickBot="1" x14ac:dyDescent="0.3">
      <c r="B8" s="69" t="s">
        <v>0</v>
      </c>
      <c r="C8" s="71" t="s">
        <v>1</v>
      </c>
      <c r="D8" s="70" t="s">
        <v>483</v>
      </c>
      <c r="G8" s="66" t="s">
        <v>493</v>
      </c>
      <c r="H8" s="67"/>
      <c r="I8" s="68"/>
    </row>
    <row r="9" spans="1:9" ht="20.100000000000001" customHeight="1" thickBot="1" x14ac:dyDescent="0.3">
      <c r="A9" s="41">
        <v>1</v>
      </c>
      <c r="B9" s="94" t="str">
        <f>'1. Lab Consumable MB'!B3</f>
        <v>Lab Consumables</v>
      </c>
      <c r="C9" s="97"/>
      <c r="D9" s="90">
        <f>'1. Lab Consumable MB'!J73</f>
        <v>0</v>
      </c>
      <c r="G9" s="72" t="s">
        <v>494</v>
      </c>
      <c r="H9" s="155"/>
      <c r="I9" s="156"/>
    </row>
    <row r="10" spans="1:9" ht="20.100000000000001" customHeight="1" x14ac:dyDescent="0.25">
      <c r="A10" s="41">
        <v>2</v>
      </c>
      <c r="B10" s="94" t="str">
        <f>'2. Biologicals MB'!B3</f>
        <v>Biologicals, Microbiology, and Molecular Biology Supplies</v>
      </c>
      <c r="C10" s="74"/>
      <c r="D10" s="91">
        <f>'2. Biologicals MB'!J30</f>
        <v>0</v>
      </c>
    </row>
    <row r="11" spans="1:9" ht="20.100000000000001" customHeight="1" x14ac:dyDescent="0.25">
      <c r="A11" s="41">
        <v>3</v>
      </c>
      <c r="B11" s="95" t="str">
        <f>'3. Lab Equipment &amp; Furniture MB'!B3</f>
        <v>Lab Equipment, Furniture, and Storage</v>
      </c>
      <c r="C11" s="75"/>
      <c r="D11" s="91">
        <f>'3. Lab Equipment &amp; Furniture MB'!J26</f>
        <v>0</v>
      </c>
    </row>
    <row r="12" spans="1:9" ht="20.100000000000001" customHeight="1" x14ac:dyDescent="0.25">
      <c r="A12" s="41">
        <v>4</v>
      </c>
      <c r="B12" s="94" t="str">
        <f>'4. Chromatography MB'!B3</f>
        <v>Chromatography</v>
      </c>
      <c r="C12" s="74"/>
      <c r="D12" s="91">
        <f>'4. Chromatography MB'!J48</f>
        <v>0</v>
      </c>
    </row>
    <row r="13" spans="1:9" ht="20.100000000000001" customHeight="1" x14ac:dyDescent="0.25">
      <c r="A13" s="41">
        <v>5</v>
      </c>
      <c r="B13" s="95" t="str">
        <f>'5. Lab Chemicals MB'!B3</f>
        <v>Lab Chemicals</v>
      </c>
      <c r="C13" s="75"/>
      <c r="D13" s="91">
        <f>'5. Lab Chemicals MB'!J40</f>
        <v>0</v>
      </c>
    </row>
    <row r="14" spans="1:9" ht="20.100000000000001" customHeight="1" x14ac:dyDescent="0.25">
      <c r="A14" s="41">
        <v>6</v>
      </c>
      <c r="B14" s="94" t="str">
        <f>'6. Lab Diagnostics MB'!B3</f>
        <v>Lab Diagnostics</v>
      </c>
      <c r="C14" s="74"/>
      <c r="D14" s="91">
        <f>'6. Lab Diagnostics MB'!J30</f>
        <v>0</v>
      </c>
    </row>
    <row r="15" spans="1:9" ht="20.100000000000001" customHeight="1" x14ac:dyDescent="0.25">
      <c r="A15" s="41">
        <v>7</v>
      </c>
      <c r="B15" s="94" t="str">
        <f>'7. Lab Instr. &amp; Uten. MB'!B3</f>
        <v>Lab Instruments and Utensils</v>
      </c>
      <c r="C15" s="74"/>
      <c r="D15" s="91">
        <f>'7. Lab Instr. &amp; Uten. MB'!J28</f>
        <v>0</v>
      </c>
    </row>
    <row r="16" spans="1:9" ht="20.100000000000001" customHeight="1" x14ac:dyDescent="0.25">
      <c r="A16" s="41">
        <v>8</v>
      </c>
      <c r="B16" s="95" t="str">
        <f>'8. Labware MB'!B3</f>
        <v>Labware</v>
      </c>
      <c r="C16" s="75"/>
      <c r="D16" s="91">
        <f>'8. Labware MB'!J35</f>
        <v>0</v>
      </c>
    </row>
    <row r="17" spans="1:5" ht="20.100000000000001" customHeight="1" x14ac:dyDescent="0.25">
      <c r="A17" s="41">
        <v>9</v>
      </c>
      <c r="B17" s="94" t="str">
        <f>'9. Lab Filtration MB'!B3</f>
        <v>Lab Filtration</v>
      </c>
      <c r="C17" s="74"/>
      <c r="D17" s="91">
        <f>'9. Lab Filtration MB'!J29</f>
        <v>0</v>
      </c>
    </row>
    <row r="18" spans="1:5" ht="20.100000000000001" customHeight="1" x14ac:dyDescent="0.25">
      <c r="A18" s="41">
        <v>10</v>
      </c>
      <c r="B18" s="95" t="str">
        <f>'10. Safety Eqip MB'!B3</f>
        <v>Safety Equipment and Clothing</v>
      </c>
      <c r="C18" s="75"/>
      <c r="D18" s="91">
        <f>'10. Safety Eqip MB'!J38</f>
        <v>0</v>
      </c>
    </row>
    <row r="19" spans="1:5" ht="20.100000000000001" customHeight="1" x14ac:dyDescent="0.25">
      <c r="A19" s="41">
        <v>11</v>
      </c>
      <c r="B19" s="94" t="str">
        <f>'11.Testing &amp; Particle Sizing MB'!B3</f>
        <v>Testing Equipment and Particle Sizing</v>
      </c>
      <c r="C19" s="74"/>
      <c r="D19" s="91">
        <f>'11.Testing &amp; Particle Sizing MB'!J25</f>
        <v>0</v>
      </c>
    </row>
    <row r="20" spans="1:5" ht="21" customHeight="1" thickBot="1" x14ac:dyDescent="0.3">
      <c r="A20" s="41">
        <v>12</v>
      </c>
      <c r="B20" s="96" t="str">
        <f>'12. Sample Collection MB'!B3</f>
        <v>Sample Collection and Shipping</v>
      </c>
      <c r="C20" s="76"/>
      <c r="D20" s="92">
        <f>'12. Sample Collection MB'!J32</f>
        <v>0</v>
      </c>
    </row>
    <row r="21" spans="1:5" ht="20.100000000000001" customHeight="1" thickBot="1" x14ac:dyDescent="0.3">
      <c r="B21" s="141" t="s">
        <v>483</v>
      </c>
      <c r="C21" s="141"/>
      <c r="D21" s="73">
        <f>SUM(D9:D20)</f>
        <v>0</v>
      </c>
    </row>
    <row r="22" spans="1:5" ht="20.100000000000001" customHeight="1" x14ac:dyDescent="0.25">
      <c r="B22" s="60"/>
      <c r="C22" s="60"/>
      <c r="D22" s="61"/>
    </row>
    <row r="23" spans="1:5" ht="15.75" x14ac:dyDescent="0.25">
      <c r="B23" s="62"/>
      <c r="C23" s="63"/>
      <c r="D23" s="63"/>
      <c r="E23" s="63"/>
    </row>
    <row r="24" spans="1:5" ht="21" customHeight="1" x14ac:dyDescent="0.25">
      <c r="C24" s="64"/>
      <c r="D24" s="65"/>
    </row>
    <row r="25" spans="1:5" s="2" customFormat="1" ht="12.75" x14ac:dyDescent="0.2">
      <c r="B25" s="153"/>
      <c r="C25" s="153"/>
      <c r="D25" s="153"/>
    </row>
    <row r="26" spans="1:5" s="2" customFormat="1" ht="12.75" x14ac:dyDescent="0.2"/>
    <row r="27" spans="1:5" s="2" customFormat="1" ht="12.75" x14ac:dyDescent="0.2">
      <c r="B27" s="53"/>
      <c r="C27" s="154"/>
      <c r="D27" s="154"/>
    </row>
    <row r="28" spans="1:5" s="2" customFormat="1" ht="12.75" x14ac:dyDescent="0.2">
      <c r="C28" s="139"/>
      <c r="D28" s="139"/>
    </row>
    <row r="29" spans="1:5" s="2" customFormat="1" ht="12.75" x14ac:dyDescent="0.2">
      <c r="C29" s="139"/>
      <c r="D29" s="139"/>
    </row>
    <row r="30" spans="1:5" s="2" customFormat="1" ht="12.75" x14ac:dyDescent="0.2">
      <c r="C30" s="139"/>
      <c r="D30" s="139"/>
    </row>
    <row r="31" spans="1:5" s="2" customFormat="1" ht="12.75" x14ac:dyDescent="0.2">
      <c r="C31" s="139"/>
      <c r="D31" s="139"/>
    </row>
    <row r="32" spans="1:5" s="2" customFormat="1" ht="12.75" x14ac:dyDescent="0.2">
      <c r="C32" s="139"/>
      <c r="D32" s="139"/>
    </row>
    <row r="33" spans="2:4" s="2" customFormat="1" ht="12.75" x14ac:dyDescent="0.2">
      <c r="C33" s="139"/>
      <c r="D33" s="139"/>
    </row>
    <row r="34" spans="2:4" s="2" customFormat="1" ht="12.75" x14ac:dyDescent="0.2">
      <c r="C34" s="139"/>
      <c r="D34" s="139"/>
    </row>
    <row r="35" spans="2:4" s="2" customFormat="1" ht="12.75" x14ac:dyDescent="0.2">
      <c r="C35" s="139"/>
      <c r="D35" s="139"/>
    </row>
    <row r="36" spans="2:4" s="2" customFormat="1" ht="12.75" x14ac:dyDescent="0.2">
      <c r="C36" s="139"/>
      <c r="D36" s="139"/>
    </row>
    <row r="37" spans="2:4" s="2" customFormat="1" ht="12.75" x14ac:dyDescent="0.2">
      <c r="C37" s="139"/>
      <c r="D37" s="139"/>
    </row>
    <row r="38" spans="2:4" s="2" customFormat="1" ht="12.75" x14ac:dyDescent="0.2">
      <c r="C38" s="139"/>
      <c r="D38" s="139"/>
    </row>
    <row r="39" spans="2:4" s="2" customFormat="1" ht="12.75" x14ac:dyDescent="0.2">
      <c r="C39" s="139"/>
      <c r="D39" s="139"/>
    </row>
    <row r="40" spans="2:4" s="2" customFormat="1" ht="12.75" x14ac:dyDescent="0.2">
      <c r="C40" s="139"/>
      <c r="D40" s="139"/>
    </row>
    <row r="41" spans="2:4" s="2" customFormat="1" ht="12.75" x14ac:dyDescent="0.2"/>
    <row r="42" spans="2:4" s="2" customFormat="1" ht="12.75" x14ac:dyDescent="0.2">
      <c r="B42" s="1"/>
      <c r="C42" s="140"/>
      <c r="D42" s="140"/>
    </row>
    <row r="43" spans="2:4" s="2" customFormat="1" ht="12.75" x14ac:dyDescent="0.2"/>
    <row r="44" spans="2:4" s="2" customFormat="1" ht="12.75" x14ac:dyDescent="0.2"/>
  </sheetData>
  <sheetProtection algorithmName="SHA-512" hashValue="7HbLYyxdab/nliBXlFHtBWD07Z0zoyihBBUFedpbwT8MtD3uw1E/7hBg4JK0K12IoVtdrA1hcdeQEexoEe+Dag==" saltValue="gvXZwzHkS/CH5oz6BEBrIA==" spinCount="100000" sheet="1" objects="1" scenarios="1"/>
  <mergeCells count="21">
    <mergeCell ref="D2:D3"/>
    <mergeCell ref="E2:H3"/>
    <mergeCell ref="B25:D25"/>
    <mergeCell ref="C27:D27"/>
    <mergeCell ref="C28:D28"/>
    <mergeCell ref="H9:I9"/>
    <mergeCell ref="C39:D39"/>
    <mergeCell ref="C40:D40"/>
    <mergeCell ref="C42:D42"/>
    <mergeCell ref="B21:C21"/>
    <mergeCell ref="B6:D6"/>
    <mergeCell ref="C34:D34"/>
    <mergeCell ref="C35:D35"/>
    <mergeCell ref="C36:D36"/>
    <mergeCell ref="C37:D37"/>
    <mergeCell ref="C38:D38"/>
    <mergeCell ref="C29:D29"/>
    <mergeCell ref="C30:D30"/>
    <mergeCell ref="C31:D31"/>
    <mergeCell ref="C32:D32"/>
    <mergeCell ref="C33:D3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D0269-E4C8-44A1-B501-100D6632C475}">
  <dimension ref="B2:L73"/>
  <sheetViews>
    <sheetView showGridLines="0" workbookViewId="0">
      <selection activeCell="B11" sqref="B11:L11"/>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42578125" style="2" bestFit="1" customWidth="1"/>
    <col min="8" max="8" width="11.85546875" style="44" bestFit="1" customWidth="1"/>
    <col min="9" max="9" width="12" style="2" hidden="1" customWidth="1"/>
    <col min="10" max="10" width="15.7109375" style="46" customWidth="1"/>
    <col min="11" max="11" width="17.7109375" style="2" customWidth="1"/>
    <col min="12" max="12" width="27.140625" style="2" bestFit="1" customWidth="1"/>
    <col min="13" max="16384" width="9.140625" style="2"/>
  </cols>
  <sheetData>
    <row r="2" spans="2:12" ht="13.5" thickBot="1" x14ac:dyDescent="0.25">
      <c r="B2" s="1" t="str">
        <f>Instructions!B2</f>
        <v>RFP 61-25-81398 - Laboratory Supplies and Related Services</v>
      </c>
      <c r="F2" s="21"/>
      <c r="G2" s="24"/>
      <c r="H2" s="42"/>
      <c r="I2" s="24"/>
      <c r="J2" s="45"/>
      <c r="K2" s="24"/>
      <c r="L2" s="24"/>
    </row>
    <row r="3" spans="2:12" ht="13.5" thickBot="1" x14ac:dyDescent="0.25">
      <c r="B3" s="1" t="s">
        <v>2</v>
      </c>
      <c r="F3" s="29" t="s">
        <v>476</v>
      </c>
      <c r="G3" s="103">
        <f>Instructions!D2</f>
        <v>0</v>
      </c>
      <c r="H3" s="104"/>
      <c r="I3" s="105"/>
      <c r="J3" s="106"/>
      <c r="K3" s="24"/>
      <c r="L3" s="24"/>
    </row>
    <row r="4" spans="2:12" ht="13.5" thickBot="1" x14ac:dyDescent="0.25">
      <c r="B4" s="1"/>
      <c r="F4" s="102" t="s">
        <v>12</v>
      </c>
      <c r="G4" s="157" t="str">
        <f>IF(COUNTA(G15:G72)=0, "", COUNTA(G15:G72)/ROWS(G15:G72))</f>
        <v/>
      </c>
      <c r="H4" s="157"/>
      <c r="I4" s="157"/>
      <c r="J4" s="15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1.25" customHeight="1" x14ac:dyDescent="0.2">
      <c r="B12" s="93"/>
      <c r="C12" s="93"/>
      <c r="D12" s="93"/>
      <c r="E12" s="93"/>
      <c r="F12" s="93"/>
      <c r="G12" s="93"/>
      <c r="H12" s="93"/>
      <c r="I12" s="93"/>
      <c r="J12" s="93"/>
      <c r="K12" s="93"/>
      <c r="L12" s="93"/>
    </row>
    <row r="13" spans="2:12" s="100" customFormat="1" ht="15" x14ac:dyDescent="0.25">
      <c r="G13" s="162" t="s">
        <v>13</v>
      </c>
      <c r="H13" s="162"/>
      <c r="I13" s="162"/>
      <c r="J13" s="162"/>
      <c r="K13" s="162"/>
      <c r="L13" s="162"/>
    </row>
    <row r="14" spans="2:12" ht="40.15" customHeight="1"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v>2279</v>
      </c>
      <c r="C15" s="9" t="s">
        <v>20</v>
      </c>
      <c r="D15" s="8" t="s">
        <v>21</v>
      </c>
      <c r="E15" s="8">
        <v>3200</v>
      </c>
      <c r="F15" s="10"/>
      <c r="G15" s="11"/>
      <c r="H15" s="77">
        <f>'Category Discounts'!$C$9</f>
        <v>0</v>
      </c>
      <c r="I15" s="11">
        <f>G15*H15</f>
        <v>0</v>
      </c>
      <c r="J15" s="116">
        <f>G15-I15</f>
        <v>0</v>
      </c>
      <c r="K15" s="12"/>
      <c r="L15" s="13"/>
    </row>
    <row r="16" spans="2:12" x14ac:dyDescent="0.2">
      <c r="B16" s="14">
        <v>30078500</v>
      </c>
      <c r="C16" s="15" t="s">
        <v>22</v>
      </c>
      <c r="D16" s="14" t="s">
        <v>23</v>
      </c>
      <c r="E16" s="14">
        <v>960</v>
      </c>
      <c r="F16" s="16"/>
      <c r="G16" s="11"/>
      <c r="H16" s="88">
        <f>'Category Discounts'!$C$9</f>
        <v>0</v>
      </c>
      <c r="I16" s="17">
        <f>G16*H16</f>
        <v>0</v>
      </c>
      <c r="J16" s="117">
        <f t="shared" ref="J16:J72" si="0">G16-I16</f>
        <v>0</v>
      </c>
      <c r="K16" s="18"/>
      <c r="L16" s="19"/>
    </row>
    <row r="17" spans="2:12" x14ac:dyDescent="0.2">
      <c r="B17" s="14" t="s">
        <v>24</v>
      </c>
      <c r="C17" s="15" t="s">
        <v>25</v>
      </c>
      <c r="D17" s="14" t="s">
        <v>21</v>
      </c>
      <c r="E17" s="14">
        <v>12</v>
      </c>
      <c r="F17" s="16"/>
      <c r="G17" s="11"/>
      <c r="H17" s="88">
        <f>'Category Discounts'!$C$9</f>
        <v>0</v>
      </c>
      <c r="I17" s="17">
        <f>G17*H17</f>
        <v>0</v>
      </c>
      <c r="J17" s="117">
        <f t="shared" si="0"/>
        <v>0</v>
      </c>
      <c r="K17" s="18"/>
      <c r="L17" s="19"/>
    </row>
    <row r="18" spans="2:12" x14ac:dyDescent="0.2">
      <c r="B18" s="14" t="s">
        <v>26</v>
      </c>
      <c r="C18" s="15" t="s">
        <v>27</v>
      </c>
      <c r="D18" s="14" t="s">
        <v>21</v>
      </c>
      <c r="E18" s="14">
        <v>500</v>
      </c>
      <c r="F18" s="16"/>
      <c r="G18" s="11"/>
      <c r="H18" s="88">
        <f>'Category Discounts'!$C$9</f>
        <v>0</v>
      </c>
      <c r="I18" s="17">
        <f t="shared" ref="I18:I72" si="1">G18*H18</f>
        <v>0</v>
      </c>
      <c r="J18" s="117">
        <f t="shared" si="0"/>
        <v>0</v>
      </c>
      <c r="K18" s="18"/>
      <c r="L18" s="19"/>
    </row>
    <row r="19" spans="2:12" x14ac:dyDescent="0.2">
      <c r="B19" s="14" t="s">
        <v>28</v>
      </c>
      <c r="C19" s="15" t="s">
        <v>29</v>
      </c>
      <c r="D19" s="14" t="s">
        <v>21</v>
      </c>
      <c r="E19" s="14">
        <v>60</v>
      </c>
      <c r="F19" s="16"/>
      <c r="G19" s="11"/>
      <c r="H19" s="88">
        <f>'Category Discounts'!$C$9</f>
        <v>0</v>
      </c>
      <c r="I19" s="17">
        <f t="shared" si="1"/>
        <v>0</v>
      </c>
      <c r="J19" s="117">
        <f t="shared" si="0"/>
        <v>0</v>
      </c>
      <c r="K19" s="18"/>
      <c r="L19" s="19"/>
    </row>
    <row r="20" spans="2:12" x14ac:dyDescent="0.2">
      <c r="B20" s="14" t="s">
        <v>30</v>
      </c>
      <c r="C20" s="15" t="s">
        <v>31</v>
      </c>
      <c r="D20" s="14" t="s">
        <v>23</v>
      </c>
      <c r="E20" s="14">
        <v>25</v>
      </c>
      <c r="F20" s="16"/>
      <c r="G20" s="11"/>
      <c r="H20" s="88">
        <f>'Category Discounts'!$C$9</f>
        <v>0</v>
      </c>
      <c r="I20" s="17">
        <f t="shared" si="1"/>
        <v>0</v>
      </c>
      <c r="J20" s="117">
        <f t="shared" si="0"/>
        <v>0</v>
      </c>
      <c r="K20" s="18"/>
      <c r="L20" s="19"/>
    </row>
    <row r="21" spans="2:12" x14ac:dyDescent="0.2">
      <c r="B21" s="14" t="s">
        <v>32</v>
      </c>
      <c r="C21" s="15" t="s">
        <v>33</v>
      </c>
      <c r="D21" s="14" t="s">
        <v>23</v>
      </c>
      <c r="E21" s="14">
        <v>100</v>
      </c>
      <c r="F21" s="16"/>
      <c r="G21" s="11"/>
      <c r="H21" s="88">
        <f>'Category Discounts'!$C$9</f>
        <v>0</v>
      </c>
      <c r="I21" s="17">
        <f>G21*H21</f>
        <v>0</v>
      </c>
      <c r="J21" s="117">
        <f t="shared" si="0"/>
        <v>0</v>
      </c>
      <c r="K21" s="18"/>
      <c r="L21" s="19"/>
    </row>
    <row r="22" spans="2:12" x14ac:dyDescent="0.2">
      <c r="B22" s="14" t="s">
        <v>34</v>
      </c>
      <c r="C22" s="15" t="s">
        <v>35</v>
      </c>
      <c r="D22" s="14" t="s">
        <v>21</v>
      </c>
      <c r="E22" s="14">
        <v>500</v>
      </c>
      <c r="F22" s="16"/>
      <c r="G22" s="11"/>
      <c r="H22" s="88">
        <f>'Category Discounts'!$C$9</f>
        <v>0</v>
      </c>
      <c r="I22" s="17">
        <f>G22*H22</f>
        <v>0</v>
      </c>
      <c r="J22" s="117">
        <f t="shared" si="0"/>
        <v>0</v>
      </c>
      <c r="K22" s="18"/>
      <c r="L22" s="19"/>
    </row>
    <row r="23" spans="2:12" x14ac:dyDescent="0.2">
      <c r="B23" s="14" t="s">
        <v>36</v>
      </c>
      <c r="C23" s="15" t="s">
        <v>37</v>
      </c>
      <c r="D23" s="14" t="s">
        <v>23</v>
      </c>
      <c r="E23" s="14">
        <v>576</v>
      </c>
      <c r="F23" s="16"/>
      <c r="G23" s="11"/>
      <c r="H23" s="88">
        <f>'Category Discounts'!$C$9</f>
        <v>0</v>
      </c>
      <c r="I23" s="17">
        <f t="shared" si="1"/>
        <v>0</v>
      </c>
      <c r="J23" s="117">
        <f t="shared" si="0"/>
        <v>0</v>
      </c>
      <c r="K23" s="18"/>
      <c r="L23" s="19"/>
    </row>
    <row r="24" spans="2:12" x14ac:dyDescent="0.2">
      <c r="B24" s="14" t="s">
        <v>38</v>
      </c>
      <c r="C24" s="15" t="s">
        <v>39</v>
      </c>
      <c r="D24" s="14" t="s">
        <v>23</v>
      </c>
      <c r="E24" s="14">
        <v>400</v>
      </c>
      <c r="F24" s="16"/>
      <c r="G24" s="11"/>
      <c r="H24" s="88">
        <f>'Category Discounts'!$C$9</f>
        <v>0</v>
      </c>
      <c r="I24" s="17">
        <f t="shared" si="1"/>
        <v>0</v>
      </c>
      <c r="J24" s="117">
        <f t="shared" si="0"/>
        <v>0</v>
      </c>
      <c r="K24" s="18"/>
      <c r="L24" s="19"/>
    </row>
    <row r="25" spans="2:12" x14ac:dyDescent="0.2">
      <c r="B25" s="14">
        <v>8572</v>
      </c>
      <c r="C25" s="15" t="s">
        <v>40</v>
      </c>
      <c r="D25" s="14" t="s">
        <v>21</v>
      </c>
      <c r="E25" s="14">
        <v>2000</v>
      </c>
      <c r="F25" s="16"/>
      <c r="G25" s="11"/>
      <c r="H25" s="88">
        <f>'Category Discounts'!$C$9</f>
        <v>0</v>
      </c>
      <c r="I25" s="17">
        <f t="shared" si="1"/>
        <v>0</v>
      </c>
      <c r="J25" s="117">
        <f t="shared" si="0"/>
        <v>0</v>
      </c>
      <c r="K25" s="18"/>
      <c r="L25" s="19"/>
    </row>
    <row r="26" spans="2:12" x14ac:dyDescent="0.2">
      <c r="B26" s="14">
        <v>23769520</v>
      </c>
      <c r="C26" s="15" t="s">
        <v>41</v>
      </c>
      <c r="D26" s="14" t="s">
        <v>21</v>
      </c>
      <c r="E26" s="14">
        <v>144</v>
      </c>
      <c r="F26" s="16"/>
      <c r="G26" s="11"/>
      <c r="H26" s="88">
        <f>'Category Discounts'!$C$9</f>
        <v>0</v>
      </c>
      <c r="I26" s="17">
        <f t="shared" si="1"/>
        <v>0</v>
      </c>
      <c r="J26" s="117">
        <f t="shared" si="0"/>
        <v>0</v>
      </c>
      <c r="K26" s="18"/>
      <c r="L26" s="19"/>
    </row>
    <row r="27" spans="2:12" x14ac:dyDescent="0.2">
      <c r="B27" s="14" t="s">
        <v>42</v>
      </c>
      <c r="C27" s="15" t="s">
        <v>43</v>
      </c>
      <c r="D27" s="14" t="s">
        <v>23</v>
      </c>
      <c r="E27" s="14">
        <v>100</v>
      </c>
      <c r="F27" s="16"/>
      <c r="G27" s="11"/>
      <c r="H27" s="88">
        <f>'Category Discounts'!$C$9</f>
        <v>0</v>
      </c>
      <c r="I27" s="17">
        <f t="shared" si="1"/>
        <v>0</v>
      </c>
      <c r="J27" s="117">
        <f t="shared" si="0"/>
        <v>0</v>
      </c>
      <c r="K27" s="18"/>
      <c r="L27" s="19"/>
    </row>
    <row r="28" spans="2:12" x14ac:dyDescent="0.2">
      <c r="B28" s="14">
        <v>435532</v>
      </c>
      <c r="C28" s="20" t="s">
        <v>44</v>
      </c>
      <c r="D28" s="14" t="s">
        <v>45</v>
      </c>
      <c r="E28" s="14">
        <v>1</v>
      </c>
      <c r="F28" s="16"/>
      <c r="G28" s="11"/>
      <c r="H28" s="88">
        <f>'Category Discounts'!$C$9</f>
        <v>0</v>
      </c>
      <c r="I28" s="17">
        <f t="shared" si="1"/>
        <v>0</v>
      </c>
      <c r="J28" s="117">
        <f t="shared" si="0"/>
        <v>0</v>
      </c>
      <c r="K28" s="18"/>
      <c r="L28" s="19"/>
    </row>
    <row r="29" spans="2:12" x14ac:dyDescent="0.2">
      <c r="B29" s="14" t="s">
        <v>46</v>
      </c>
      <c r="C29" s="20" t="s">
        <v>47</v>
      </c>
      <c r="D29" s="14" t="s">
        <v>45</v>
      </c>
      <c r="E29" s="14">
        <v>1</v>
      </c>
      <c r="F29" s="16"/>
      <c r="G29" s="11"/>
      <c r="H29" s="88">
        <f>'Category Discounts'!$C$9</f>
        <v>0</v>
      </c>
      <c r="I29" s="17">
        <f t="shared" si="1"/>
        <v>0</v>
      </c>
      <c r="J29" s="117">
        <f t="shared" si="0"/>
        <v>0</v>
      </c>
      <c r="K29" s="18"/>
      <c r="L29" s="19"/>
    </row>
    <row r="30" spans="2:12" x14ac:dyDescent="0.2">
      <c r="B30" s="14" t="s">
        <v>48</v>
      </c>
      <c r="C30" s="20" t="s">
        <v>49</v>
      </c>
      <c r="D30" s="14" t="s">
        <v>23</v>
      </c>
      <c r="E30" s="14">
        <v>500</v>
      </c>
      <c r="F30" s="16"/>
      <c r="G30" s="11"/>
      <c r="H30" s="88">
        <f>'Category Discounts'!$C$9</f>
        <v>0</v>
      </c>
      <c r="I30" s="17">
        <f t="shared" si="1"/>
        <v>0</v>
      </c>
      <c r="J30" s="117">
        <f t="shared" si="0"/>
        <v>0</v>
      </c>
      <c r="K30" s="18"/>
      <c r="L30" s="19"/>
    </row>
    <row r="31" spans="2:12" x14ac:dyDescent="0.2">
      <c r="B31" s="14" t="s">
        <v>50</v>
      </c>
      <c r="C31" s="20" t="s">
        <v>51</v>
      </c>
      <c r="D31" s="14" t="s">
        <v>45</v>
      </c>
      <c r="E31" s="14">
        <v>1</v>
      </c>
      <c r="F31" s="10"/>
      <c r="G31" s="11"/>
      <c r="H31" s="88">
        <f>'Category Discounts'!$C$9</f>
        <v>0</v>
      </c>
      <c r="I31" s="17">
        <f t="shared" si="1"/>
        <v>0</v>
      </c>
      <c r="J31" s="117">
        <f t="shared" si="0"/>
        <v>0</v>
      </c>
      <c r="K31" s="18"/>
      <c r="L31" s="19"/>
    </row>
    <row r="32" spans="2:12" x14ac:dyDescent="0.2">
      <c r="B32" s="14">
        <v>22028556</v>
      </c>
      <c r="C32" s="20" t="s">
        <v>52</v>
      </c>
      <c r="D32" s="14" t="s">
        <v>23</v>
      </c>
      <c r="E32" s="14">
        <v>50</v>
      </c>
      <c r="F32" s="10"/>
      <c r="G32" s="11"/>
      <c r="H32" s="88">
        <f>'Category Discounts'!$C$9</f>
        <v>0</v>
      </c>
      <c r="I32" s="17">
        <f t="shared" si="1"/>
        <v>0</v>
      </c>
      <c r="J32" s="117">
        <f t="shared" si="0"/>
        <v>0</v>
      </c>
      <c r="K32" s="18"/>
      <c r="L32" s="19"/>
    </row>
    <row r="33" spans="2:12" x14ac:dyDescent="0.2">
      <c r="B33" s="14" t="s">
        <v>53</v>
      </c>
      <c r="C33" s="20" t="s">
        <v>54</v>
      </c>
      <c r="D33" s="14" t="s">
        <v>45</v>
      </c>
      <c r="E33" s="14">
        <v>100</v>
      </c>
      <c r="F33" s="10"/>
      <c r="G33" s="11"/>
      <c r="H33" s="88">
        <f>'Category Discounts'!$C$9</f>
        <v>0</v>
      </c>
      <c r="I33" s="17">
        <f t="shared" si="1"/>
        <v>0</v>
      </c>
      <c r="J33" s="117">
        <f t="shared" si="0"/>
        <v>0</v>
      </c>
      <c r="K33" s="18"/>
      <c r="L33" s="19"/>
    </row>
    <row r="34" spans="2:12" x14ac:dyDescent="0.2">
      <c r="B34" s="14" t="s">
        <v>55</v>
      </c>
      <c r="C34" s="20" t="s">
        <v>56</v>
      </c>
      <c r="D34" s="14" t="s">
        <v>23</v>
      </c>
      <c r="E34" s="14">
        <v>280</v>
      </c>
      <c r="F34" s="10"/>
      <c r="G34" s="11"/>
      <c r="H34" s="88">
        <f>'Category Discounts'!$C$9</f>
        <v>0</v>
      </c>
      <c r="I34" s="17">
        <f t="shared" si="1"/>
        <v>0</v>
      </c>
      <c r="J34" s="117">
        <f t="shared" si="0"/>
        <v>0</v>
      </c>
      <c r="K34" s="18"/>
      <c r="L34" s="19"/>
    </row>
    <row r="35" spans="2:12" x14ac:dyDescent="0.2">
      <c r="B35" s="14" t="s">
        <v>57</v>
      </c>
      <c r="C35" s="20" t="s">
        <v>58</v>
      </c>
      <c r="D35" s="14" t="s">
        <v>45</v>
      </c>
      <c r="E35" s="14">
        <v>1</v>
      </c>
      <c r="F35" s="10"/>
      <c r="G35" s="11"/>
      <c r="H35" s="88">
        <f>'Category Discounts'!$C$9</f>
        <v>0</v>
      </c>
      <c r="I35" s="17">
        <f t="shared" si="1"/>
        <v>0</v>
      </c>
      <c r="J35" s="117">
        <f t="shared" si="0"/>
        <v>0</v>
      </c>
      <c r="K35" s="18"/>
      <c r="L35" s="19"/>
    </row>
    <row r="36" spans="2:12" x14ac:dyDescent="0.2">
      <c r="B36" s="14" t="s">
        <v>59</v>
      </c>
      <c r="C36" s="20" t="s">
        <v>60</v>
      </c>
      <c r="D36" s="14" t="s">
        <v>21</v>
      </c>
      <c r="E36" s="14">
        <v>4</v>
      </c>
      <c r="F36" s="10"/>
      <c r="G36" s="11"/>
      <c r="H36" s="88">
        <f>'Category Discounts'!$C$9</f>
        <v>0</v>
      </c>
      <c r="I36" s="17">
        <f t="shared" si="1"/>
        <v>0</v>
      </c>
      <c r="J36" s="117">
        <f t="shared" si="0"/>
        <v>0</v>
      </c>
      <c r="K36" s="18"/>
      <c r="L36" s="19"/>
    </row>
    <row r="37" spans="2:12" x14ac:dyDescent="0.2">
      <c r="B37" s="14" t="s">
        <v>61</v>
      </c>
      <c r="C37" s="20" t="s">
        <v>62</v>
      </c>
      <c r="D37" s="14" t="s">
        <v>21</v>
      </c>
      <c r="E37" s="14">
        <v>1000</v>
      </c>
      <c r="F37" s="10"/>
      <c r="G37" s="11"/>
      <c r="H37" s="88">
        <f>'Category Discounts'!$C$9</f>
        <v>0</v>
      </c>
      <c r="I37" s="17">
        <f t="shared" si="1"/>
        <v>0</v>
      </c>
      <c r="J37" s="117">
        <f t="shared" si="0"/>
        <v>0</v>
      </c>
      <c r="K37" s="18"/>
      <c r="L37" s="19"/>
    </row>
    <row r="38" spans="2:12" x14ac:dyDescent="0.2">
      <c r="B38" s="14" t="s">
        <v>63</v>
      </c>
      <c r="C38" s="20" t="s">
        <v>64</v>
      </c>
      <c r="D38" s="14" t="s">
        <v>65</v>
      </c>
      <c r="E38" s="14">
        <v>250</v>
      </c>
      <c r="F38" s="10"/>
      <c r="G38" s="11"/>
      <c r="H38" s="88">
        <f>'Category Discounts'!$C$9</f>
        <v>0</v>
      </c>
      <c r="I38" s="17">
        <f t="shared" si="1"/>
        <v>0</v>
      </c>
      <c r="J38" s="117">
        <f t="shared" si="0"/>
        <v>0</v>
      </c>
      <c r="K38" s="18"/>
      <c r="L38" s="19"/>
    </row>
    <row r="39" spans="2:12" x14ac:dyDescent="0.2">
      <c r="B39" s="14" t="s">
        <v>66</v>
      </c>
      <c r="C39" s="20" t="s">
        <v>67</v>
      </c>
      <c r="D39" s="14" t="s">
        <v>23</v>
      </c>
      <c r="E39" s="14">
        <v>960</v>
      </c>
      <c r="F39" s="10"/>
      <c r="G39" s="11"/>
      <c r="H39" s="88">
        <f>'Category Discounts'!$C$9</f>
        <v>0</v>
      </c>
      <c r="I39" s="17">
        <f t="shared" si="1"/>
        <v>0</v>
      </c>
      <c r="J39" s="117">
        <f t="shared" si="0"/>
        <v>0</v>
      </c>
      <c r="K39" s="18"/>
      <c r="L39" s="19"/>
    </row>
    <row r="40" spans="2:12" ht="25.5" x14ac:dyDescent="0.2">
      <c r="B40" s="14" t="s">
        <v>68</v>
      </c>
      <c r="C40" s="20" t="s">
        <v>69</v>
      </c>
      <c r="D40" s="14" t="s">
        <v>23</v>
      </c>
      <c r="E40" s="14">
        <v>576</v>
      </c>
      <c r="F40" s="10"/>
      <c r="G40" s="11"/>
      <c r="H40" s="88">
        <f>'Category Discounts'!$C$9</f>
        <v>0</v>
      </c>
      <c r="I40" s="17">
        <f t="shared" si="1"/>
        <v>0</v>
      </c>
      <c r="J40" s="117">
        <f t="shared" si="0"/>
        <v>0</v>
      </c>
      <c r="K40" s="18"/>
      <c r="L40" s="19"/>
    </row>
    <row r="41" spans="2:12" x14ac:dyDescent="0.2">
      <c r="B41" s="14" t="s">
        <v>70</v>
      </c>
      <c r="C41" s="20" t="s">
        <v>71</v>
      </c>
      <c r="D41" s="14" t="s">
        <v>23</v>
      </c>
      <c r="E41" s="14">
        <v>576</v>
      </c>
      <c r="F41" s="10"/>
      <c r="G41" s="11"/>
      <c r="H41" s="88">
        <f>'Category Discounts'!$C$9</f>
        <v>0</v>
      </c>
      <c r="I41" s="17">
        <f t="shared" si="1"/>
        <v>0</v>
      </c>
      <c r="J41" s="117">
        <f t="shared" si="0"/>
        <v>0</v>
      </c>
      <c r="K41" s="18"/>
      <c r="L41" s="19"/>
    </row>
    <row r="42" spans="2:12" x14ac:dyDescent="0.2">
      <c r="B42" s="14" t="s">
        <v>72</v>
      </c>
      <c r="C42" s="20" t="s">
        <v>73</v>
      </c>
      <c r="D42" s="14" t="s">
        <v>23</v>
      </c>
      <c r="E42" s="14">
        <v>100</v>
      </c>
      <c r="F42" s="10"/>
      <c r="G42" s="11"/>
      <c r="H42" s="88">
        <f>'Category Discounts'!$C$9</f>
        <v>0</v>
      </c>
      <c r="I42" s="17">
        <f t="shared" si="1"/>
        <v>0</v>
      </c>
      <c r="J42" s="117">
        <f t="shared" si="0"/>
        <v>0</v>
      </c>
      <c r="K42" s="18"/>
      <c r="L42" s="19"/>
    </row>
    <row r="43" spans="2:12" x14ac:dyDescent="0.2">
      <c r="B43" s="14" t="s">
        <v>74</v>
      </c>
      <c r="C43" s="20" t="s">
        <v>75</v>
      </c>
      <c r="D43" s="14" t="s">
        <v>23</v>
      </c>
      <c r="E43" s="14">
        <v>100</v>
      </c>
      <c r="F43" s="10"/>
      <c r="G43" s="11"/>
      <c r="H43" s="88">
        <f>'Category Discounts'!$C$9</f>
        <v>0</v>
      </c>
      <c r="I43" s="17">
        <f t="shared" si="1"/>
        <v>0</v>
      </c>
      <c r="J43" s="117">
        <f t="shared" si="0"/>
        <v>0</v>
      </c>
      <c r="K43" s="18"/>
      <c r="L43" s="19"/>
    </row>
    <row r="44" spans="2:12" x14ac:dyDescent="0.2">
      <c r="B44" s="14" t="s">
        <v>76</v>
      </c>
      <c r="C44" s="20" t="s">
        <v>77</v>
      </c>
      <c r="D44" s="14" t="s">
        <v>23</v>
      </c>
      <c r="E44" s="14">
        <v>500</v>
      </c>
      <c r="F44" s="10"/>
      <c r="G44" s="11"/>
      <c r="H44" s="88">
        <f>'Category Discounts'!$C$9</f>
        <v>0</v>
      </c>
      <c r="I44" s="17">
        <f t="shared" si="1"/>
        <v>0</v>
      </c>
      <c r="J44" s="117">
        <f t="shared" si="0"/>
        <v>0</v>
      </c>
      <c r="K44" s="18"/>
      <c r="L44" s="19"/>
    </row>
    <row r="45" spans="2:12" x14ac:dyDescent="0.2">
      <c r="B45" s="14" t="s">
        <v>78</v>
      </c>
      <c r="C45" s="20" t="s">
        <v>79</v>
      </c>
      <c r="D45" s="14" t="s">
        <v>21</v>
      </c>
      <c r="E45" s="14">
        <v>200</v>
      </c>
      <c r="F45" s="10"/>
      <c r="G45" s="11"/>
      <c r="H45" s="88">
        <f>'Category Discounts'!$C$9</f>
        <v>0</v>
      </c>
      <c r="I45" s="17">
        <f t="shared" si="1"/>
        <v>0</v>
      </c>
      <c r="J45" s="117">
        <f t="shared" si="0"/>
        <v>0</v>
      </c>
      <c r="K45" s="18"/>
      <c r="L45" s="19"/>
    </row>
    <row r="46" spans="2:12" x14ac:dyDescent="0.2">
      <c r="B46" s="14" t="s">
        <v>80</v>
      </c>
      <c r="C46" s="20" t="s">
        <v>81</v>
      </c>
      <c r="D46" s="14" t="s">
        <v>21</v>
      </c>
      <c r="E46" s="14">
        <v>200</v>
      </c>
      <c r="F46" s="10"/>
      <c r="G46" s="11"/>
      <c r="H46" s="88">
        <f>'Category Discounts'!$C$9</f>
        <v>0</v>
      </c>
      <c r="I46" s="17">
        <f t="shared" si="1"/>
        <v>0</v>
      </c>
      <c r="J46" s="117">
        <f t="shared" si="0"/>
        <v>0</v>
      </c>
      <c r="K46" s="18"/>
      <c r="L46" s="19"/>
    </row>
    <row r="47" spans="2:12" x14ac:dyDescent="0.2">
      <c r="B47" s="14" t="s">
        <v>82</v>
      </c>
      <c r="C47" s="20" t="s">
        <v>83</v>
      </c>
      <c r="D47" s="14" t="s">
        <v>65</v>
      </c>
      <c r="E47" s="14">
        <v>100</v>
      </c>
      <c r="F47" s="10"/>
      <c r="G47" s="11"/>
      <c r="H47" s="88">
        <f>'Category Discounts'!$C$9</f>
        <v>0</v>
      </c>
      <c r="I47" s="17">
        <f t="shared" si="1"/>
        <v>0</v>
      </c>
      <c r="J47" s="117">
        <f t="shared" si="0"/>
        <v>0</v>
      </c>
      <c r="K47" s="18"/>
      <c r="L47" s="19"/>
    </row>
    <row r="48" spans="2:12" x14ac:dyDescent="0.2">
      <c r="B48" s="14" t="s">
        <v>84</v>
      </c>
      <c r="C48" s="20" t="s">
        <v>85</v>
      </c>
      <c r="D48" s="14" t="s">
        <v>65</v>
      </c>
      <c r="E48" s="14">
        <v>100</v>
      </c>
      <c r="F48" s="10"/>
      <c r="G48" s="11"/>
      <c r="H48" s="88">
        <f>'Category Discounts'!$C$9</f>
        <v>0</v>
      </c>
      <c r="I48" s="17">
        <f t="shared" si="1"/>
        <v>0</v>
      </c>
      <c r="J48" s="117">
        <f t="shared" si="0"/>
        <v>0</v>
      </c>
      <c r="K48" s="18"/>
      <c r="L48" s="19"/>
    </row>
    <row r="49" spans="2:12" x14ac:dyDescent="0.2">
      <c r="B49" s="14" t="s">
        <v>86</v>
      </c>
      <c r="C49" s="20" t="s">
        <v>87</v>
      </c>
      <c r="D49" s="14" t="s">
        <v>65</v>
      </c>
      <c r="E49" s="14">
        <v>100</v>
      </c>
      <c r="F49" s="10"/>
      <c r="G49" s="11"/>
      <c r="H49" s="88">
        <f>'Category Discounts'!$C$9</f>
        <v>0</v>
      </c>
      <c r="I49" s="17">
        <f t="shared" si="1"/>
        <v>0</v>
      </c>
      <c r="J49" s="117">
        <f t="shared" si="0"/>
        <v>0</v>
      </c>
      <c r="K49" s="18"/>
      <c r="L49" s="19"/>
    </row>
    <row r="50" spans="2:12" x14ac:dyDescent="0.2">
      <c r="B50" s="14" t="s">
        <v>88</v>
      </c>
      <c r="C50" s="20" t="s">
        <v>89</v>
      </c>
      <c r="D50" s="14" t="s">
        <v>65</v>
      </c>
      <c r="E50" s="14">
        <v>100</v>
      </c>
      <c r="F50" s="10"/>
      <c r="G50" s="11"/>
      <c r="H50" s="88">
        <f>'Category Discounts'!$C$9</f>
        <v>0</v>
      </c>
      <c r="I50" s="17">
        <f t="shared" si="1"/>
        <v>0</v>
      </c>
      <c r="J50" s="117">
        <f t="shared" si="0"/>
        <v>0</v>
      </c>
      <c r="K50" s="18"/>
      <c r="L50" s="19"/>
    </row>
    <row r="51" spans="2:12" x14ac:dyDescent="0.2">
      <c r="B51" s="14" t="s">
        <v>90</v>
      </c>
      <c r="C51" s="20" t="s">
        <v>91</v>
      </c>
      <c r="D51" s="14" t="s">
        <v>21</v>
      </c>
      <c r="E51" s="14">
        <v>1000</v>
      </c>
      <c r="F51" s="10"/>
      <c r="G51" s="11"/>
      <c r="H51" s="88">
        <f>'Category Discounts'!$C$9</f>
        <v>0</v>
      </c>
      <c r="I51" s="17">
        <f t="shared" si="1"/>
        <v>0</v>
      </c>
      <c r="J51" s="117">
        <f t="shared" si="0"/>
        <v>0</v>
      </c>
      <c r="K51" s="18"/>
      <c r="L51" s="19"/>
    </row>
    <row r="52" spans="2:12" x14ac:dyDescent="0.2">
      <c r="B52" s="14" t="s">
        <v>92</v>
      </c>
      <c r="C52" s="20" t="s">
        <v>93</v>
      </c>
      <c r="D52" s="14" t="s">
        <v>21</v>
      </c>
      <c r="E52" s="14">
        <v>1000</v>
      </c>
      <c r="F52" s="10"/>
      <c r="G52" s="11"/>
      <c r="H52" s="88">
        <f>'Category Discounts'!$C$9</f>
        <v>0</v>
      </c>
      <c r="I52" s="17">
        <f t="shared" si="1"/>
        <v>0</v>
      </c>
      <c r="J52" s="117">
        <f t="shared" si="0"/>
        <v>0</v>
      </c>
      <c r="K52" s="18"/>
      <c r="L52" s="19"/>
    </row>
    <row r="53" spans="2:12" x14ac:dyDescent="0.2">
      <c r="B53" s="14" t="s">
        <v>94</v>
      </c>
      <c r="C53" s="20" t="s">
        <v>95</v>
      </c>
      <c r="D53" s="14" t="s">
        <v>65</v>
      </c>
      <c r="E53" s="14">
        <v>100</v>
      </c>
      <c r="F53" s="10"/>
      <c r="G53" s="11"/>
      <c r="H53" s="88">
        <f>'Category Discounts'!$C$9</f>
        <v>0</v>
      </c>
      <c r="I53" s="17">
        <f t="shared" si="1"/>
        <v>0</v>
      </c>
      <c r="J53" s="117">
        <f t="shared" si="0"/>
        <v>0</v>
      </c>
      <c r="K53" s="18"/>
      <c r="L53" s="19"/>
    </row>
    <row r="54" spans="2:12" x14ac:dyDescent="0.2">
      <c r="B54" s="14" t="s">
        <v>96</v>
      </c>
      <c r="C54" s="20" t="s">
        <v>97</v>
      </c>
      <c r="D54" s="14" t="s">
        <v>65</v>
      </c>
      <c r="E54" s="14">
        <v>100</v>
      </c>
      <c r="F54" s="10"/>
      <c r="G54" s="11"/>
      <c r="H54" s="88">
        <f>'Category Discounts'!$C$9</f>
        <v>0</v>
      </c>
      <c r="I54" s="17">
        <f t="shared" si="1"/>
        <v>0</v>
      </c>
      <c r="J54" s="117">
        <f t="shared" si="0"/>
        <v>0</v>
      </c>
      <c r="K54" s="18"/>
      <c r="L54" s="19"/>
    </row>
    <row r="55" spans="2:12" x14ac:dyDescent="0.2">
      <c r="B55" s="14">
        <v>19598</v>
      </c>
      <c r="C55" s="20" t="s">
        <v>98</v>
      </c>
      <c r="D55" s="14" t="s">
        <v>21</v>
      </c>
      <c r="E55" s="14">
        <v>250</v>
      </c>
      <c r="F55" s="10"/>
      <c r="G55" s="11"/>
      <c r="H55" s="88">
        <f>'Category Discounts'!$C$9</f>
        <v>0</v>
      </c>
      <c r="I55" s="17">
        <f t="shared" si="1"/>
        <v>0</v>
      </c>
      <c r="J55" s="117">
        <f t="shared" si="0"/>
        <v>0</v>
      </c>
      <c r="K55" s="18"/>
      <c r="L55" s="19"/>
    </row>
    <row r="56" spans="2:12" ht="25.5" x14ac:dyDescent="0.2">
      <c r="B56" s="14" t="s">
        <v>99</v>
      </c>
      <c r="C56" s="20" t="s">
        <v>100</v>
      </c>
      <c r="D56" s="14" t="s">
        <v>21</v>
      </c>
      <c r="E56" s="14">
        <v>100</v>
      </c>
      <c r="F56" s="10"/>
      <c r="G56" s="11"/>
      <c r="H56" s="88">
        <f>'Category Discounts'!$C$9</f>
        <v>0</v>
      </c>
      <c r="I56" s="17">
        <f t="shared" si="1"/>
        <v>0</v>
      </c>
      <c r="J56" s="117">
        <f t="shared" si="0"/>
        <v>0</v>
      </c>
      <c r="K56" s="18"/>
      <c r="L56" s="19"/>
    </row>
    <row r="57" spans="2:12" ht="25.5" x14ac:dyDescent="0.2">
      <c r="B57" s="14" t="s">
        <v>101</v>
      </c>
      <c r="C57" s="20" t="s">
        <v>102</v>
      </c>
      <c r="D57" s="14" t="s">
        <v>21</v>
      </c>
      <c r="E57" s="14">
        <v>3</v>
      </c>
      <c r="F57" s="10"/>
      <c r="G57" s="11"/>
      <c r="H57" s="88">
        <f>'Category Discounts'!$C$9</f>
        <v>0</v>
      </c>
      <c r="I57" s="17">
        <f t="shared" si="1"/>
        <v>0</v>
      </c>
      <c r="J57" s="117">
        <f t="shared" si="0"/>
        <v>0</v>
      </c>
      <c r="K57" s="18"/>
      <c r="L57" s="19"/>
    </row>
    <row r="58" spans="2:12" ht="25.5" x14ac:dyDescent="0.2">
      <c r="B58" s="14">
        <v>372788</v>
      </c>
      <c r="C58" s="20" t="s">
        <v>103</v>
      </c>
      <c r="D58" s="14" t="s">
        <v>21</v>
      </c>
      <c r="E58" s="14">
        <v>48</v>
      </c>
      <c r="F58" s="10"/>
      <c r="G58" s="11"/>
      <c r="H58" s="88">
        <f>'Category Discounts'!$C$9</f>
        <v>0</v>
      </c>
      <c r="I58" s="17">
        <f t="shared" si="1"/>
        <v>0</v>
      </c>
      <c r="J58" s="117">
        <f t="shared" si="0"/>
        <v>0</v>
      </c>
      <c r="K58" s="18"/>
      <c r="L58" s="19"/>
    </row>
    <row r="59" spans="2:12" x14ac:dyDescent="0.2">
      <c r="B59" s="14">
        <v>372790</v>
      </c>
      <c r="C59" s="20" t="s">
        <v>104</v>
      </c>
      <c r="D59" s="14" t="s">
        <v>21</v>
      </c>
      <c r="E59" s="14">
        <v>48</v>
      </c>
      <c r="F59" s="10"/>
      <c r="G59" s="11"/>
      <c r="H59" s="88">
        <f>'Category Discounts'!$C$9</f>
        <v>0</v>
      </c>
      <c r="I59" s="17">
        <f t="shared" si="1"/>
        <v>0</v>
      </c>
      <c r="J59" s="117">
        <f t="shared" si="0"/>
        <v>0</v>
      </c>
      <c r="K59" s="18"/>
      <c r="L59" s="19"/>
    </row>
    <row r="60" spans="2:12" x14ac:dyDescent="0.2">
      <c r="B60" s="14">
        <v>372786</v>
      </c>
      <c r="C60" s="20" t="s">
        <v>105</v>
      </c>
      <c r="D60" s="14" t="s">
        <v>21</v>
      </c>
      <c r="E60" s="14">
        <v>24</v>
      </c>
      <c r="F60" s="10"/>
      <c r="G60" s="11"/>
      <c r="H60" s="88">
        <f>'Category Discounts'!$C$9</f>
        <v>0</v>
      </c>
      <c r="I60" s="17">
        <f t="shared" si="1"/>
        <v>0</v>
      </c>
      <c r="J60" s="117">
        <f t="shared" si="0"/>
        <v>0</v>
      </c>
      <c r="K60" s="18"/>
      <c r="L60" s="19"/>
    </row>
    <row r="61" spans="2:12" ht="25.5" x14ac:dyDescent="0.2">
      <c r="B61" s="14" t="s">
        <v>106</v>
      </c>
      <c r="C61" s="20" t="s">
        <v>107</v>
      </c>
      <c r="D61" s="14" t="s">
        <v>21</v>
      </c>
      <c r="E61" s="14">
        <v>1000</v>
      </c>
      <c r="F61" s="10"/>
      <c r="G61" s="11"/>
      <c r="H61" s="88">
        <f>'Category Discounts'!$C$9</f>
        <v>0</v>
      </c>
      <c r="I61" s="17">
        <f t="shared" si="1"/>
        <v>0</v>
      </c>
      <c r="J61" s="117">
        <f t="shared" si="0"/>
        <v>0</v>
      </c>
      <c r="K61" s="18"/>
      <c r="L61" s="19"/>
    </row>
    <row r="62" spans="2:12" x14ac:dyDescent="0.2">
      <c r="B62" s="14" t="s">
        <v>108</v>
      </c>
      <c r="C62" s="20" t="s">
        <v>109</v>
      </c>
      <c r="D62" s="14" t="s">
        <v>65</v>
      </c>
      <c r="E62" s="14">
        <v>30</v>
      </c>
      <c r="F62" s="10"/>
      <c r="G62" s="11"/>
      <c r="H62" s="88">
        <f>'Category Discounts'!$C$9</f>
        <v>0</v>
      </c>
      <c r="I62" s="17">
        <f t="shared" si="1"/>
        <v>0</v>
      </c>
      <c r="J62" s="117">
        <f t="shared" si="0"/>
        <v>0</v>
      </c>
      <c r="K62" s="18"/>
      <c r="L62" s="19"/>
    </row>
    <row r="63" spans="2:12" x14ac:dyDescent="0.2">
      <c r="B63" s="14" t="s">
        <v>110</v>
      </c>
      <c r="C63" s="20" t="s">
        <v>111</v>
      </c>
      <c r="D63" s="14" t="s">
        <v>23</v>
      </c>
      <c r="E63" s="14">
        <v>3840</v>
      </c>
      <c r="F63" s="10"/>
      <c r="G63" s="11"/>
      <c r="H63" s="88">
        <f>'Category Discounts'!$C$9</f>
        <v>0</v>
      </c>
      <c r="I63" s="17">
        <f t="shared" si="1"/>
        <v>0</v>
      </c>
      <c r="J63" s="117">
        <f t="shared" si="0"/>
        <v>0</v>
      </c>
      <c r="K63" s="18"/>
      <c r="L63" s="19"/>
    </row>
    <row r="64" spans="2:12" ht="25.5" x14ac:dyDescent="0.2">
      <c r="B64" s="14" t="s">
        <v>112</v>
      </c>
      <c r="C64" s="20" t="s">
        <v>113</v>
      </c>
      <c r="D64" s="14" t="s">
        <v>23</v>
      </c>
      <c r="E64" s="14">
        <v>20</v>
      </c>
      <c r="F64" s="10"/>
      <c r="G64" s="11"/>
      <c r="H64" s="88">
        <f>'Category Discounts'!$C$9</f>
        <v>0</v>
      </c>
      <c r="I64" s="17">
        <f t="shared" si="1"/>
        <v>0</v>
      </c>
      <c r="J64" s="117">
        <f t="shared" si="0"/>
        <v>0</v>
      </c>
      <c r="K64" s="18"/>
      <c r="L64" s="19"/>
    </row>
    <row r="65" spans="2:12" x14ac:dyDescent="0.2">
      <c r="B65" s="14">
        <v>501713100</v>
      </c>
      <c r="C65" s="15" t="s">
        <v>114</v>
      </c>
      <c r="D65" s="14" t="s">
        <v>45</v>
      </c>
      <c r="E65" s="14">
        <v>1</v>
      </c>
      <c r="F65" s="16"/>
      <c r="G65" s="11"/>
      <c r="H65" s="88">
        <f>'Category Discounts'!$C$9</f>
        <v>0</v>
      </c>
      <c r="I65" s="17">
        <f t="shared" si="1"/>
        <v>0</v>
      </c>
      <c r="J65" s="117">
        <f t="shared" si="0"/>
        <v>0</v>
      </c>
      <c r="K65" s="18"/>
      <c r="L65" s="19"/>
    </row>
    <row r="66" spans="2:12" x14ac:dyDescent="0.2">
      <c r="B66" s="14" t="s">
        <v>115</v>
      </c>
      <c r="C66" s="15" t="s">
        <v>116</v>
      </c>
      <c r="D66" s="14" t="s">
        <v>23</v>
      </c>
      <c r="E66" s="14">
        <v>12</v>
      </c>
      <c r="F66" s="16"/>
      <c r="G66" s="11"/>
      <c r="H66" s="88">
        <f>'Category Discounts'!$C$9</f>
        <v>0</v>
      </c>
      <c r="I66" s="17">
        <f t="shared" si="1"/>
        <v>0</v>
      </c>
      <c r="J66" s="117">
        <f t="shared" si="0"/>
        <v>0</v>
      </c>
      <c r="K66" s="18"/>
      <c r="L66" s="19"/>
    </row>
    <row r="67" spans="2:12" x14ac:dyDescent="0.2">
      <c r="B67" s="14">
        <v>666424</v>
      </c>
      <c r="C67" s="15" t="s">
        <v>117</v>
      </c>
      <c r="D67" s="14" t="s">
        <v>45</v>
      </c>
      <c r="E67" s="14">
        <v>1</v>
      </c>
      <c r="F67" s="16"/>
      <c r="G67" s="11"/>
      <c r="H67" s="88">
        <f>'Category Discounts'!$C$9</f>
        <v>0</v>
      </c>
      <c r="I67" s="17">
        <f t="shared" si="1"/>
        <v>0</v>
      </c>
      <c r="J67" s="117">
        <f t="shared" si="0"/>
        <v>0</v>
      </c>
      <c r="K67" s="18"/>
      <c r="L67" s="19"/>
    </row>
    <row r="68" spans="2:12" x14ac:dyDescent="0.2">
      <c r="B68" s="8" t="s">
        <v>118</v>
      </c>
      <c r="C68" s="9" t="s">
        <v>119</v>
      </c>
      <c r="D68" s="8" t="s">
        <v>21</v>
      </c>
      <c r="E68" s="8">
        <v>15</v>
      </c>
      <c r="F68" s="10"/>
      <c r="G68" s="11"/>
      <c r="H68" s="88">
        <f>'Category Discounts'!$C$9</f>
        <v>0</v>
      </c>
      <c r="I68" s="17">
        <f t="shared" si="1"/>
        <v>0</v>
      </c>
      <c r="J68" s="117">
        <f t="shared" si="0"/>
        <v>0</v>
      </c>
      <c r="K68" s="18"/>
      <c r="L68" s="19"/>
    </row>
    <row r="69" spans="2:12" x14ac:dyDescent="0.2">
      <c r="B69" s="14" t="s">
        <v>120</v>
      </c>
      <c r="C69" s="15" t="s">
        <v>121</v>
      </c>
      <c r="D69" s="14" t="s">
        <v>21</v>
      </c>
      <c r="E69" s="14">
        <v>250</v>
      </c>
      <c r="F69" s="16"/>
      <c r="G69" s="11"/>
      <c r="H69" s="88">
        <f>'Category Discounts'!$C$9</f>
        <v>0</v>
      </c>
      <c r="I69" s="17">
        <f t="shared" si="1"/>
        <v>0</v>
      </c>
      <c r="J69" s="117">
        <f t="shared" si="0"/>
        <v>0</v>
      </c>
      <c r="K69" s="18"/>
      <c r="L69" s="19"/>
    </row>
    <row r="70" spans="2:12" x14ac:dyDescent="0.2">
      <c r="B70" s="14" t="s">
        <v>122</v>
      </c>
      <c r="C70" s="15" t="s">
        <v>123</v>
      </c>
      <c r="D70" s="14" t="s">
        <v>45</v>
      </c>
      <c r="E70" s="14">
        <v>1</v>
      </c>
      <c r="F70" s="16"/>
      <c r="G70" s="11"/>
      <c r="H70" s="88">
        <f>'Category Discounts'!$C$9</f>
        <v>0</v>
      </c>
      <c r="I70" s="17">
        <f t="shared" si="1"/>
        <v>0</v>
      </c>
      <c r="J70" s="117">
        <f t="shared" si="0"/>
        <v>0</v>
      </c>
      <c r="K70" s="18"/>
      <c r="L70" s="19"/>
    </row>
    <row r="71" spans="2:12" x14ac:dyDescent="0.2">
      <c r="B71" s="14" t="s">
        <v>124</v>
      </c>
      <c r="C71" s="15" t="s">
        <v>125</v>
      </c>
      <c r="D71" s="14" t="s">
        <v>23</v>
      </c>
      <c r="E71" s="14">
        <v>500</v>
      </c>
      <c r="F71" s="16"/>
      <c r="G71" s="11"/>
      <c r="H71" s="88">
        <f>'Category Discounts'!$C$9</f>
        <v>0</v>
      </c>
      <c r="I71" s="17">
        <f t="shared" si="1"/>
        <v>0</v>
      </c>
      <c r="J71" s="117">
        <f t="shared" si="0"/>
        <v>0</v>
      </c>
      <c r="K71" s="18"/>
      <c r="L71" s="19"/>
    </row>
    <row r="72" spans="2:12" ht="25.5" x14ac:dyDescent="0.2">
      <c r="B72" s="14" t="s">
        <v>126</v>
      </c>
      <c r="C72" s="15" t="s">
        <v>127</v>
      </c>
      <c r="D72" s="14" t="s">
        <v>23</v>
      </c>
      <c r="E72" s="14">
        <v>200</v>
      </c>
      <c r="F72" s="16"/>
      <c r="G72" s="11"/>
      <c r="H72" s="88">
        <f>'Category Discounts'!$C$9</f>
        <v>0</v>
      </c>
      <c r="I72" s="17">
        <f t="shared" si="1"/>
        <v>0</v>
      </c>
      <c r="J72" s="117">
        <f t="shared" si="0"/>
        <v>0</v>
      </c>
      <c r="K72" s="18"/>
      <c r="L72" s="19"/>
    </row>
    <row r="73" spans="2:12" ht="26.25" customHeight="1" thickBot="1" x14ac:dyDescent="0.25">
      <c r="G73" s="163" t="s">
        <v>486</v>
      </c>
      <c r="H73" s="163"/>
      <c r="I73" s="164"/>
      <c r="J73" s="118">
        <f>SUM(J35:J55,J15:J72)</f>
        <v>0</v>
      </c>
    </row>
  </sheetData>
  <sheetProtection algorithmName="SHA-512" hashValue="g6x/ZsH0l2EwbN6RNwAhWy9GQ+03DEd8QEzJJddyYFUNp7ZlMu4i8yNJmm3bC+8wm4vz51hpSOAXAG2HOZlcMw==" saltValue="TGiaC8/xVlkU2ZY+A48mAA==" spinCount="100000" sheet="1" objects="1" scenarios="1"/>
  <mergeCells count="9">
    <mergeCell ref="G4:J4"/>
    <mergeCell ref="B7:L7"/>
    <mergeCell ref="G13:L13"/>
    <mergeCell ref="G73:I73"/>
    <mergeCell ref="B6:L6"/>
    <mergeCell ref="B8:L8"/>
    <mergeCell ref="B9:L9"/>
    <mergeCell ref="B11:L11"/>
    <mergeCell ref="B10:L10"/>
  </mergeCells>
  <conditionalFormatting sqref="G4:H4">
    <cfRule type="cellIs" dxfId="35" priority="4" operator="greaterThan">
      <formula>0.9</formula>
    </cfRule>
    <cfRule type="cellIs" dxfId="34" priority="5" operator="lessThan">
      <formula>0.9</formula>
    </cfRule>
  </conditionalFormatting>
  <conditionalFormatting sqref="G4:J4">
    <cfRule type="containsBlanks" dxfId="33" priority="1">
      <formula>LEN(TRIM(G4))=0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C6756-5D63-4A19-B6FE-F738AD53818A}">
  <dimension ref="B2:L49"/>
  <sheetViews>
    <sheetView showGridLines="0" workbookViewId="0">
      <selection activeCell="G17" sqref="G17:G22"/>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6" style="2" customWidth="1"/>
    <col min="8" max="8" width="12" style="44" customWidth="1"/>
    <col min="9" max="9" width="12" style="48" hidden="1" customWidth="1"/>
    <col min="10" max="10" width="15.2851562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42"/>
      <c r="I2" s="47"/>
      <c r="J2" s="24"/>
      <c r="K2" s="24"/>
      <c r="L2" s="24"/>
    </row>
    <row r="3" spans="2:12" ht="13.5" thickBot="1" x14ac:dyDescent="0.25">
      <c r="B3" s="1" t="s">
        <v>128</v>
      </c>
      <c r="F3" s="29" t="s">
        <v>476</v>
      </c>
      <c r="G3" s="23">
        <f>Instructions!D2</f>
        <v>0</v>
      </c>
      <c r="H3" s="50"/>
      <c r="I3" s="52"/>
      <c r="J3" s="101"/>
      <c r="K3" s="24"/>
      <c r="L3" s="24"/>
    </row>
    <row r="4" spans="2:12" ht="13.5" thickBot="1" x14ac:dyDescent="0.25">
      <c r="B4" s="1"/>
      <c r="F4" s="28" t="s">
        <v>12</v>
      </c>
      <c r="G4" s="174" t="str">
        <f>IF(COUNTA(G15:G29)=0, "", COUNTA(G15:G29)/ROWS(G15:G29))</f>
        <v/>
      </c>
      <c r="H4" s="174"/>
      <c r="I4" s="174"/>
      <c r="J4" s="175"/>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3" spans="2:12" s="100" customFormat="1" ht="15" x14ac:dyDescent="0.25">
      <c r="G13" s="176" t="s">
        <v>13</v>
      </c>
      <c r="H13" s="177"/>
      <c r="I13" s="177"/>
      <c r="J13" s="177"/>
      <c r="K13" s="177"/>
      <c r="L13" s="178"/>
    </row>
    <row r="14" spans="2:12" ht="39" thickBot="1" x14ac:dyDescent="0.25">
      <c r="B14" s="3" t="s">
        <v>14</v>
      </c>
      <c r="C14" s="4" t="s">
        <v>15</v>
      </c>
      <c r="D14" s="5" t="s">
        <v>16</v>
      </c>
      <c r="E14" s="6" t="s">
        <v>17</v>
      </c>
      <c r="F14" s="4" t="s">
        <v>18</v>
      </c>
      <c r="G14" s="7" t="s">
        <v>484</v>
      </c>
      <c r="H14" s="43" t="s">
        <v>1</v>
      </c>
      <c r="I14" s="7" t="s">
        <v>485</v>
      </c>
      <c r="J14" s="7" t="s">
        <v>487</v>
      </c>
      <c r="K14" s="4" t="s">
        <v>14</v>
      </c>
      <c r="L14" s="4" t="s">
        <v>19</v>
      </c>
    </row>
    <row r="15" spans="2:12" ht="13.5" thickTop="1" x14ac:dyDescent="0.2">
      <c r="B15" s="8" t="s">
        <v>129</v>
      </c>
      <c r="C15" s="85" t="s">
        <v>130</v>
      </c>
      <c r="D15" s="8" t="s">
        <v>45</v>
      </c>
      <c r="E15" s="8">
        <v>1</v>
      </c>
      <c r="F15" s="10"/>
      <c r="G15" s="11"/>
      <c r="H15" s="77">
        <f>'Category Discounts'!$C$10</f>
        <v>0</v>
      </c>
      <c r="I15" s="11">
        <f>G15*H15</f>
        <v>0</v>
      </c>
      <c r="J15" s="119">
        <f>G15-I15</f>
        <v>0</v>
      </c>
      <c r="K15" s="12"/>
      <c r="L15" s="13"/>
    </row>
    <row r="16" spans="2:12" x14ac:dyDescent="0.2">
      <c r="B16" s="14" t="s">
        <v>131</v>
      </c>
      <c r="C16" s="86" t="s">
        <v>132</v>
      </c>
      <c r="D16" s="14" t="s">
        <v>45</v>
      </c>
      <c r="E16" s="14">
        <v>1</v>
      </c>
      <c r="F16" s="16"/>
      <c r="G16" s="17"/>
      <c r="H16" s="77">
        <f>'Category Discounts'!$C$10</f>
        <v>0</v>
      </c>
      <c r="I16" s="11">
        <f t="shared" ref="I16:I29" si="0">G16*H16</f>
        <v>0</v>
      </c>
      <c r="J16" s="119">
        <f t="shared" ref="J16:J29" si="1">G16-I16</f>
        <v>0</v>
      </c>
      <c r="K16" s="18"/>
      <c r="L16" s="19"/>
    </row>
    <row r="17" spans="2:12" x14ac:dyDescent="0.2">
      <c r="B17" s="14">
        <v>4346906</v>
      </c>
      <c r="C17" s="86" t="s">
        <v>133</v>
      </c>
      <c r="D17" s="14" t="s">
        <v>45</v>
      </c>
      <c r="E17" s="14">
        <v>1</v>
      </c>
      <c r="F17" s="16"/>
      <c r="G17" s="17"/>
      <c r="H17" s="77">
        <f>'Category Discounts'!$C$10</f>
        <v>0</v>
      </c>
      <c r="I17" s="11">
        <f t="shared" si="0"/>
        <v>0</v>
      </c>
      <c r="J17" s="119">
        <f t="shared" si="1"/>
        <v>0</v>
      </c>
      <c r="K17" s="18"/>
      <c r="L17" s="19"/>
    </row>
    <row r="18" spans="2:12" x14ac:dyDescent="0.2">
      <c r="B18" s="14" t="s">
        <v>134</v>
      </c>
      <c r="C18" s="86" t="s">
        <v>135</v>
      </c>
      <c r="D18" s="14" t="s">
        <v>45</v>
      </c>
      <c r="E18" s="14">
        <v>1</v>
      </c>
      <c r="F18" s="16"/>
      <c r="G18" s="17"/>
      <c r="H18" s="77">
        <f>'Category Discounts'!$C$10</f>
        <v>0</v>
      </c>
      <c r="I18" s="11">
        <f>G18*H18</f>
        <v>0</v>
      </c>
      <c r="J18" s="119">
        <f>G18-I18</f>
        <v>0</v>
      </c>
      <c r="K18" s="18"/>
      <c r="L18" s="19"/>
    </row>
    <row r="19" spans="2:12" x14ac:dyDescent="0.2">
      <c r="B19" s="14" t="s">
        <v>136</v>
      </c>
      <c r="C19" s="86" t="s">
        <v>137</v>
      </c>
      <c r="D19" s="14" t="s">
        <v>23</v>
      </c>
      <c r="E19" s="14">
        <v>100</v>
      </c>
      <c r="F19" s="16"/>
      <c r="G19" s="17"/>
      <c r="H19" s="77">
        <f>'Category Discounts'!$C$10</f>
        <v>0</v>
      </c>
      <c r="I19" s="11">
        <f t="shared" si="0"/>
        <v>0</v>
      </c>
      <c r="J19" s="119">
        <f t="shared" si="1"/>
        <v>0</v>
      </c>
      <c r="K19" s="18"/>
      <c r="L19" s="19"/>
    </row>
    <row r="20" spans="2:12" x14ac:dyDescent="0.2">
      <c r="B20" s="14" t="s">
        <v>138</v>
      </c>
      <c r="C20" s="86" t="s">
        <v>139</v>
      </c>
      <c r="D20" s="14" t="s">
        <v>45</v>
      </c>
      <c r="E20" s="14">
        <v>1</v>
      </c>
      <c r="F20" s="16"/>
      <c r="G20" s="17"/>
      <c r="H20" s="77">
        <f>'Category Discounts'!$C$10</f>
        <v>0</v>
      </c>
      <c r="I20" s="11">
        <f t="shared" si="0"/>
        <v>0</v>
      </c>
      <c r="J20" s="119">
        <f t="shared" si="1"/>
        <v>0</v>
      </c>
      <c r="K20" s="18"/>
      <c r="L20" s="19"/>
    </row>
    <row r="21" spans="2:12" x14ac:dyDescent="0.2">
      <c r="B21" s="14" t="s">
        <v>140</v>
      </c>
      <c r="C21" s="86" t="s">
        <v>141</v>
      </c>
      <c r="D21" s="14" t="s">
        <v>45</v>
      </c>
      <c r="E21" s="14">
        <v>1</v>
      </c>
      <c r="F21" s="16"/>
      <c r="G21" s="17"/>
      <c r="H21" s="77">
        <f>'Category Discounts'!$C$10</f>
        <v>0</v>
      </c>
      <c r="I21" s="11">
        <f t="shared" si="0"/>
        <v>0</v>
      </c>
      <c r="J21" s="119">
        <f t="shared" si="1"/>
        <v>0</v>
      </c>
      <c r="K21" s="18"/>
      <c r="L21" s="19"/>
    </row>
    <row r="22" spans="2:12" x14ac:dyDescent="0.2">
      <c r="B22" s="14">
        <v>10777019</v>
      </c>
      <c r="C22" s="86" t="s">
        <v>142</v>
      </c>
      <c r="D22" s="14" t="s">
        <v>45</v>
      </c>
      <c r="E22" s="14">
        <v>1</v>
      </c>
      <c r="F22" s="16"/>
      <c r="G22" s="17"/>
      <c r="H22" s="77">
        <f>'Category Discounts'!$C$10</f>
        <v>0</v>
      </c>
      <c r="I22" s="11">
        <f t="shared" si="0"/>
        <v>0</v>
      </c>
      <c r="J22" s="119">
        <f t="shared" si="1"/>
        <v>0</v>
      </c>
      <c r="K22" s="18"/>
      <c r="L22" s="19"/>
    </row>
    <row r="23" spans="2:12" x14ac:dyDescent="0.2">
      <c r="B23" s="14" t="s">
        <v>143</v>
      </c>
      <c r="C23" s="86" t="s">
        <v>144</v>
      </c>
      <c r="D23" s="14" t="s">
        <v>45</v>
      </c>
      <c r="E23" s="14">
        <v>1</v>
      </c>
      <c r="F23" s="16"/>
      <c r="G23" s="17"/>
      <c r="H23" s="77">
        <f>'Category Discounts'!$C$10</f>
        <v>0</v>
      </c>
      <c r="I23" s="11">
        <f t="shared" si="0"/>
        <v>0</v>
      </c>
      <c r="J23" s="119">
        <f t="shared" si="1"/>
        <v>0</v>
      </c>
      <c r="K23" s="18"/>
      <c r="L23" s="19"/>
    </row>
    <row r="24" spans="2:12" x14ac:dyDescent="0.2">
      <c r="B24" s="14">
        <v>4323032</v>
      </c>
      <c r="C24" s="86" t="s">
        <v>145</v>
      </c>
      <c r="D24" s="14" t="s">
        <v>45</v>
      </c>
      <c r="E24" s="14">
        <v>1</v>
      </c>
      <c r="F24" s="16"/>
      <c r="G24" s="17"/>
      <c r="H24" s="77">
        <f>'Category Discounts'!$C$10</f>
        <v>0</v>
      </c>
      <c r="I24" s="11">
        <f t="shared" si="0"/>
        <v>0</v>
      </c>
      <c r="J24" s="119">
        <f t="shared" si="1"/>
        <v>0</v>
      </c>
      <c r="K24" s="18"/>
      <c r="L24" s="19"/>
    </row>
    <row r="25" spans="2:12" x14ac:dyDescent="0.2">
      <c r="B25" s="14" t="s">
        <v>146</v>
      </c>
      <c r="C25" s="86" t="s">
        <v>147</v>
      </c>
      <c r="D25" s="14" t="s">
        <v>21</v>
      </c>
      <c r="E25" s="14">
        <v>72</v>
      </c>
      <c r="F25" s="16"/>
      <c r="G25" s="17"/>
      <c r="H25" s="77">
        <f>'Category Discounts'!$C$10</f>
        <v>0</v>
      </c>
      <c r="I25" s="11">
        <f t="shared" si="0"/>
        <v>0</v>
      </c>
      <c r="J25" s="119">
        <f t="shared" si="1"/>
        <v>0</v>
      </c>
      <c r="K25" s="18"/>
      <c r="L25" s="19"/>
    </row>
    <row r="26" spans="2:12" x14ac:dyDescent="0.2">
      <c r="B26" s="14" t="s">
        <v>148</v>
      </c>
      <c r="C26" s="86" t="s">
        <v>149</v>
      </c>
      <c r="D26" s="14" t="s">
        <v>23</v>
      </c>
      <c r="E26" s="14">
        <v>24</v>
      </c>
      <c r="F26" s="16"/>
      <c r="G26" s="17"/>
      <c r="H26" s="77">
        <f>'Category Discounts'!$C$10</f>
        <v>0</v>
      </c>
      <c r="I26" s="11">
        <f t="shared" si="0"/>
        <v>0</v>
      </c>
      <c r="J26" s="119">
        <f t="shared" si="1"/>
        <v>0</v>
      </c>
      <c r="K26" s="18"/>
      <c r="L26" s="19"/>
    </row>
    <row r="27" spans="2:12" x14ac:dyDescent="0.2">
      <c r="B27" s="14">
        <v>9800967</v>
      </c>
      <c r="C27" s="20" t="s">
        <v>150</v>
      </c>
      <c r="D27" s="14" t="s">
        <v>23</v>
      </c>
      <c r="E27" s="14">
        <v>10</v>
      </c>
      <c r="F27" s="16"/>
      <c r="G27" s="17"/>
      <c r="H27" s="77">
        <f>'Category Discounts'!$C$10</f>
        <v>0</v>
      </c>
      <c r="I27" s="11">
        <f t="shared" si="0"/>
        <v>0</v>
      </c>
      <c r="J27" s="119">
        <f t="shared" si="1"/>
        <v>0</v>
      </c>
      <c r="K27" s="18"/>
      <c r="L27" s="19"/>
    </row>
    <row r="28" spans="2:12" x14ac:dyDescent="0.2">
      <c r="B28" s="14" t="s">
        <v>151</v>
      </c>
      <c r="C28" s="20" t="s">
        <v>152</v>
      </c>
      <c r="D28" s="14" t="s">
        <v>45</v>
      </c>
      <c r="E28" s="14">
        <v>1</v>
      </c>
      <c r="F28" s="16"/>
      <c r="G28" s="17"/>
      <c r="H28" s="77">
        <f>'Category Discounts'!$C$10</f>
        <v>0</v>
      </c>
      <c r="I28" s="11">
        <f t="shared" si="0"/>
        <v>0</v>
      </c>
      <c r="J28" s="119">
        <f t="shared" si="1"/>
        <v>0</v>
      </c>
      <c r="K28" s="18"/>
      <c r="L28" s="19"/>
    </row>
    <row r="29" spans="2:12" ht="13.5" thickBot="1" x14ac:dyDescent="0.25">
      <c r="B29" s="14" t="s">
        <v>153</v>
      </c>
      <c r="C29" s="20" t="s">
        <v>154</v>
      </c>
      <c r="D29" s="14" t="s">
        <v>23</v>
      </c>
      <c r="E29" s="14">
        <v>10</v>
      </c>
      <c r="F29" s="16"/>
      <c r="G29" s="17"/>
      <c r="H29" s="77">
        <f>'Category Discounts'!$C$10</f>
        <v>0</v>
      </c>
      <c r="I29" s="11">
        <f t="shared" si="0"/>
        <v>0</v>
      </c>
      <c r="J29" s="119">
        <f t="shared" si="1"/>
        <v>0</v>
      </c>
      <c r="K29" s="18"/>
      <c r="L29" s="19"/>
    </row>
    <row r="30" spans="2:12" ht="13.5" customHeight="1" thickBot="1" x14ac:dyDescent="0.25">
      <c r="G30" s="179" t="s">
        <v>486</v>
      </c>
      <c r="H30" s="179"/>
      <c r="I30" s="180"/>
      <c r="J30" s="120">
        <f>SUM(J15:J29)</f>
        <v>0</v>
      </c>
    </row>
    <row r="49" spans="8:8" x14ac:dyDescent="0.2">
      <c r="H49" s="44" t="s">
        <v>496</v>
      </c>
    </row>
  </sheetData>
  <sheetProtection algorithmName="SHA-512" hashValue="QYo2xU0nZN8AIxLhORw0GkqHgRg+9O569H4+EQcrquXa2tjzhw/KMGdmzW9lmswyBBF1N92lxNXlJeoCWFlSGA==" saltValue="9fPdhg+KSl8B3w3LkRkw4w==" spinCount="100000" sheet="1" objects="1" scenarios="1"/>
  <mergeCells count="9">
    <mergeCell ref="G4:J4"/>
    <mergeCell ref="G13:L13"/>
    <mergeCell ref="G30:I30"/>
    <mergeCell ref="B7:L7"/>
    <mergeCell ref="B8:L8"/>
    <mergeCell ref="B9:L9"/>
    <mergeCell ref="B10:L10"/>
    <mergeCell ref="B11:L11"/>
    <mergeCell ref="B6:L6"/>
  </mergeCells>
  <conditionalFormatting sqref="G4:H4">
    <cfRule type="cellIs" dxfId="32" priority="2" operator="greaterThan">
      <formula>0.9</formula>
    </cfRule>
    <cfRule type="cellIs" dxfId="31" priority="3" operator="lessThan">
      <formula>0.9</formula>
    </cfRule>
  </conditionalFormatting>
  <conditionalFormatting sqref="G4:J4">
    <cfRule type="containsBlanks" dxfId="30" priority="1">
      <formula>LEN(TRIM(G4))=0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BC310-7EBA-4C49-83E1-CAD55777F1CC}">
  <dimension ref="B2:L26"/>
  <sheetViews>
    <sheetView showGridLines="0" zoomScaleNormal="100" workbookViewId="0">
      <selection activeCell="H19" sqref="H19"/>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 style="2" customWidth="1"/>
    <col min="8" max="8" width="13.85546875" style="44" customWidth="1"/>
    <col min="9" max="9" width="12" style="48" hidden="1" customWidth="1"/>
    <col min="10" max="10" width="15.140625" style="2" bestFit="1"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42"/>
      <c r="I2" s="47"/>
      <c r="J2" s="24"/>
      <c r="K2" s="24"/>
      <c r="L2" s="24"/>
    </row>
    <row r="3" spans="2:12" ht="13.5" thickBot="1" x14ac:dyDescent="0.25">
      <c r="B3" s="1" t="s">
        <v>3</v>
      </c>
      <c r="F3" s="29" t="s">
        <v>476</v>
      </c>
      <c r="G3" s="107">
        <f>Instructions!D2</f>
        <v>0</v>
      </c>
      <c r="H3" s="108"/>
      <c r="I3" s="109"/>
      <c r="J3" s="105"/>
      <c r="K3" s="24"/>
      <c r="L3" s="24"/>
    </row>
    <row r="4" spans="2:12" ht="13.5" thickBot="1" x14ac:dyDescent="0.25">
      <c r="B4" s="1"/>
      <c r="F4" s="28" t="s">
        <v>12</v>
      </c>
      <c r="G4" s="157" t="str">
        <f>IF(COUNTA(G15:G25)=0, "", COUNTA(G15:G25)/ROWS(G15:G25))</f>
        <v/>
      </c>
      <c r="H4" s="157"/>
      <c r="I4" s="157"/>
      <c r="J4" s="15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3" spans="2:12" s="100" customFormat="1" ht="15" x14ac:dyDescent="0.25">
      <c r="G13" s="181" t="s">
        <v>13</v>
      </c>
      <c r="H13" s="181"/>
      <c r="I13" s="181"/>
      <c r="J13" s="181"/>
      <c r="K13" s="181"/>
      <c r="L13" s="181"/>
    </row>
    <row r="14" spans="2:12" ht="39" thickBot="1" x14ac:dyDescent="0.25">
      <c r="B14" s="3" t="s">
        <v>14</v>
      </c>
      <c r="C14" s="4" t="s">
        <v>15</v>
      </c>
      <c r="D14" s="5" t="s">
        <v>16</v>
      </c>
      <c r="E14" s="6" t="s">
        <v>17</v>
      </c>
      <c r="F14" s="4" t="s">
        <v>18</v>
      </c>
      <c r="G14" s="7" t="s">
        <v>484</v>
      </c>
      <c r="H14" s="43" t="s">
        <v>1</v>
      </c>
      <c r="I14" s="7" t="s">
        <v>485</v>
      </c>
      <c r="J14" s="7" t="s">
        <v>487</v>
      </c>
      <c r="K14" s="4" t="s">
        <v>14</v>
      </c>
      <c r="L14" s="4" t="s">
        <v>19</v>
      </c>
    </row>
    <row r="15" spans="2:12" ht="13.5" thickTop="1" x14ac:dyDescent="0.2">
      <c r="B15" s="8" t="s">
        <v>155</v>
      </c>
      <c r="C15" s="85" t="s">
        <v>156</v>
      </c>
      <c r="D15" s="8" t="s">
        <v>45</v>
      </c>
      <c r="E15" s="8">
        <v>1</v>
      </c>
      <c r="F15" s="10"/>
      <c r="G15" s="11"/>
      <c r="H15" s="77">
        <f>'Category Discounts'!$C$11</f>
        <v>0</v>
      </c>
      <c r="I15" s="11">
        <f>G15*H15</f>
        <v>0</v>
      </c>
      <c r="J15" s="119">
        <f>SUM(G15-I15)</f>
        <v>0</v>
      </c>
      <c r="K15" s="12"/>
      <c r="L15" s="13"/>
    </row>
    <row r="16" spans="2:12" x14ac:dyDescent="0.2">
      <c r="B16" s="14" t="s">
        <v>157</v>
      </c>
      <c r="C16" s="86" t="s">
        <v>158</v>
      </c>
      <c r="D16" s="14" t="s">
        <v>45</v>
      </c>
      <c r="E16" s="14">
        <v>1</v>
      </c>
      <c r="F16" s="16"/>
      <c r="G16" s="17"/>
      <c r="H16" s="77">
        <f>'Category Discounts'!$C$11</f>
        <v>0</v>
      </c>
      <c r="I16" s="11">
        <f t="shared" ref="I16:I25" si="0">G16*H16</f>
        <v>0</v>
      </c>
      <c r="J16" s="119">
        <f t="shared" ref="J16:J25" si="1">SUM(G16-I16)</f>
        <v>0</v>
      </c>
      <c r="K16" s="18"/>
      <c r="L16" s="19"/>
    </row>
    <row r="17" spans="2:12" x14ac:dyDescent="0.2">
      <c r="B17" s="14" t="s">
        <v>159</v>
      </c>
      <c r="C17" s="86" t="s">
        <v>160</v>
      </c>
      <c r="D17" s="14" t="s">
        <v>45</v>
      </c>
      <c r="E17" s="14">
        <v>1</v>
      </c>
      <c r="F17" s="16"/>
      <c r="G17" s="17"/>
      <c r="H17" s="77">
        <f>'Category Discounts'!$C$11</f>
        <v>0</v>
      </c>
      <c r="I17" s="11">
        <f t="shared" si="0"/>
        <v>0</v>
      </c>
      <c r="J17" s="119">
        <f t="shared" si="1"/>
        <v>0</v>
      </c>
      <c r="K17" s="18"/>
      <c r="L17" s="19"/>
    </row>
    <row r="18" spans="2:12" x14ac:dyDescent="0.2">
      <c r="B18" s="14" t="s">
        <v>161</v>
      </c>
      <c r="C18" s="86" t="s">
        <v>162</v>
      </c>
      <c r="D18" s="14" t="s">
        <v>45</v>
      </c>
      <c r="E18" s="14">
        <v>1</v>
      </c>
      <c r="F18" s="16"/>
      <c r="G18" s="17"/>
      <c r="H18" s="77">
        <f>'Category Discounts'!$C$11</f>
        <v>0</v>
      </c>
      <c r="I18" s="11">
        <f t="shared" si="0"/>
        <v>0</v>
      </c>
      <c r="J18" s="119">
        <f t="shared" si="1"/>
        <v>0</v>
      </c>
      <c r="K18" s="18"/>
      <c r="L18" s="19"/>
    </row>
    <row r="19" spans="2:12" x14ac:dyDescent="0.2">
      <c r="B19" s="14">
        <v>540394</v>
      </c>
      <c r="C19" s="86" t="s">
        <v>163</v>
      </c>
      <c r="D19" s="14" t="s">
        <v>45</v>
      </c>
      <c r="E19" s="14">
        <v>1</v>
      </c>
      <c r="F19" s="16"/>
      <c r="G19" s="17"/>
      <c r="H19" s="77">
        <f>'Category Discounts'!$C$11</f>
        <v>0</v>
      </c>
      <c r="I19" s="11">
        <f t="shared" si="0"/>
        <v>0</v>
      </c>
      <c r="J19" s="119">
        <f t="shared" si="1"/>
        <v>0</v>
      </c>
      <c r="K19" s="18"/>
      <c r="L19" s="19"/>
    </row>
    <row r="20" spans="2:12" x14ac:dyDescent="0.2">
      <c r="B20" s="14" t="s">
        <v>164</v>
      </c>
      <c r="C20" s="86" t="s">
        <v>165</v>
      </c>
      <c r="D20" s="14" t="s">
        <v>166</v>
      </c>
      <c r="E20" s="14">
        <v>1</v>
      </c>
      <c r="F20" s="16"/>
      <c r="G20" s="17"/>
      <c r="H20" s="77">
        <f>'Category Discounts'!$C$11</f>
        <v>0</v>
      </c>
      <c r="I20" s="11">
        <f t="shared" si="0"/>
        <v>0</v>
      </c>
      <c r="J20" s="119">
        <f t="shared" si="1"/>
        <v>0</v>
      </c>
      <c r="K20" s="18"/>
      <c r="L20" s="19"/>
    </row>
    <row r="21" spans="2:12" x14ac:dyDescent="0.2">
      <c r="B21" s="14">
        <v>554128</v>
      </c>
      <c r="C21" s="86" t="s">
        <v>167</v>
      </c>
      <c r="D21" s="14" t="s">
        <v>45</v>
      </c>
      <c r="E21" s="14">
        <v>1</v>
      </c>
      <c r="F21" s="16"/>
      <c r="G21" s="17"/>
      <c r="H21" s="77">
        <f>'Category Discounts'!$C$11</f>
        <v>0</v>
      </c>
      <c r="I21" s="11">
        <f t="shared" si="0"/>
        <v>0</v>
      </c>
      <c r="J21" s="119">
        <f t="shared" si="1"/>
        <v>0</v>
      </c>
      <c r="K21" s="18"/>
      <c r="L21" s="19"/>
    </row>
    <row r="22" spans="2:12" x14ac:dyDescent="0.2">
      <c r="B22" s="14">
        <v>3395459</v>
      </c>
      <c r="C22" s="86" t="s">
        <v>168</v>
      </c>
      <c r="D22" s="14" t="s">
        <v>45</v>
      </c>
      <c r="E22" s="14">
        <v>1</v>
      </c>
      <c r="F22" s="16"/>
      <c r="G22" s="17"/>
      <c r="H22" s="77">
        <f>'Category Discounts'!$C$11</f>
        <v>0</v>
      </c>
      <c r="I22" s="11">
        <f t="shared" si="0"/>
        <v>0</v>
      </c>
      <c r="J22" s="119">
        <f t="shared" si="1"/>
        <v>0</v>
      </c>
      <c r="K22" s="18"/>
      <c r="L22" s="19"/>
    </row>
    <row r="23" spans="2:12" x14ac:dyDescent="0.2">
      <c r="B23" s="14">
        <v>1480943</v>
      </c>
      <c r="C23" s="86" t="s">
        <v>169</v>
      </c>
      <c r="D23" s="14" t="s">
        <v>45</v>
      </c>
      <c r="E23" s="14">
        <v>1</v>
      </c>
      <c r="F23" s="16"/>
      <c r="G23" s="17"/>
      <c r="H23" s="77">
        <f>'Category Discounts'!$C$11</f>
        <v>0</v>
      </c>
      <c r="I23" s="11">
        <f t="shared" si="0"/>
        <v>0</v>
      </c>
      <c r="J23" s="119">
        <f t="shared" si="1"/>
        <v>0</v>
      </c>
      <c r="K23" s="18"/>
      <c r="L23" s="19"/>
    </row>
    <row r="24" spans="2:12" x14ac:dyDescent="0.2">
      <c r="B24" s="14">
        <v>13690231</v>
      </c>
      <c r="C24" s="86" t="s">
        <v>170</v>
      </c>
      <c r="D24" s="14" t="s">
        <v>45</v>
      </c>
      <c r="E24" s="14">
        <v>1</v>
      </c>
      <c r="F24" s="16"/>
      <c r="G24" s="17"/>
      <c r="H24" s="77">
        <f>'Category Discounts'!$C$11</f>
        <v>0</v>
      </c>
      <c r="I24" s="11">
        <f t="shared" si="0"/>
        <v>0</v>
      </c>
      <c r="J24" s="119">
        <f t="shared" si="1"/>
        <v>0</v>
      </c>
      <c r="K24" s="18"/>
      <c r="L24" s="19"/>
    </row>
    <row r="25" spans="2:12" ht="13.5" thickBot="1" x14ac:dyDescent="0.25">
      <c r="B25" s="14" t="s">
        <v>171</v>
      </c>
      <c r="C25" s="20" t="s">
        <v>172</v>
      </c>
      <c r="D25" s="14" t="s">
        <v>45</v>
      </c>
      <c r="E25" s="14">
        <v>1</v>
      </c>
      <c r="F25" s="16"/>
      <c r="G25" s="17"/>
      <c r="H25" s="77">
        <f>'Category Discounts'!$C$11</f>
        <v>0</v>
      </c>
      <c r="I25" s="11">
        <f t="shared" si="0"/>
        <v>0</v>
      </c>
      <c r="J25" s="119">
        <f t="shared" si="1"/>
        <v>0</v>
      </c>
      <c r="K25" s="18"/>
      <c r="L25" s="19"/>
    </row>
    <row r="26" spans="2:12" ht="13.5" customHeight="1" thickBot="1" x14ac:dyDescent="0.25">
      <c r="G26" s="182" t="s">
        <v>486</v>
      </c>
      <c r="H26" s="182"/>
      <c r="I26" s="183"/>
      <c r="J26" s="55">
        <f>SUM(J15:J25)</f>
        <v>0</v>
      </c>
    </row>
  </sheetData>
  <sheetProtection algorithmName="SHA-512" hashValue="mEiNK78aRbhiuGt/BMBaEoqZ4Z89VM8RN/vnMQQsADXNN3Vcjo+QrQa4wxZ5CkjAF8CfBPru42GWDUiQU1RzJA==" saltValue="XQppF2bGcTz6LVEv8R4+xg==" spinCount="100000" sheet="1" objects="1" scenarios="1"/>
  <mergeCells count="9">
    <mergeCell ref="G4:J4"/>
    <mergeCell ref="B6:L6"/>
    <mergeCell ref="G13:L13"/>
    <mergeCell ref="G26:I26"/>
    <mergeCell ref="B7:L7"/>
    <mergeCell ref="B8:L8"/>
    <mergeCell ref="B9:L9"/>
    <mergeCell ref="B10:L10"/>
    <mergeCell ref="B11:L11"/>
  </mergeCells>
  <conditionalFormatting sqref="G4:H4">
    <cfRule type="cellIs" dxfId="29" priority="2" operator="greaterThan">
      <formula>0.9</formula>
    </cfRule>
    <cfRule type="cellIs" dxfId="28" priority="3" operator="lessThan">
      <formula>0.9</formula>
    </cfRule>
  </conditionalFormatting>
  <conditionalFormatting sqref="G4:J4">
    <cfRule type="containsBlanks" dxfId="27" priority="1">
      <formula>LEN(TRIM(G4))=0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C4972-5850-4354-8634-458001681E66}">
  <dimension ref="B2:L48"/>
  <sheetViews>
    <sheetView showGridLines="0" topLeftCell="A21" workbookViewId="0">
      <selection activeCell="G38" sqref="G38"/>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 style="2" customWidth="1"/>
    <col min="8" max="8" width="13" style="44" customWidth="1"/>
    <col min="9" max="9" width="13" style="48" hidden="1" customWidth="1"/>
    <col min="10" max="10" width="14.8554687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1"/>
      <c r="H2" s="49"/>
      <c r="I2" s="51"/>
      <c r="J2" s="21"/>
      <c r="K2" s="21"/>
      <c r="L2" s="21"/>
    </row>
    <row r="3" spans="2:12" ht="13.5" thickBot="1" x14ac:dyDescent="0.25">
      <c r="B3" s="1" t="s">
        <v>4</v>
      </c>
      <c r="F3" s="29" t="s">
        <v>476</v>
      </c>
      <c r="G3" s="107">
        <f>Instructions!D2</f>
        <v>0</v>
      </c>
      <c r="H3" s="108"/>
      <c r="I3" s="109"/>
      <c r="J3" s="110"/>
      <c r="K3" s="21"/>
      <c r="L3" s="21"/>
    </row>
    <row r="4" spans="2:12" ht="13.5" thickBot="1" x14ac:dyDescent="0.25">
      <c r="B4" s="1"/>
      <c r="F4" s="28" t="s">
        <v>12</v>
      </c>
      <c r="G4" s="184" t="str">
        <f>IF(COUNTA(G15:G47)=0, "", COUNTA(G15:G47)/ROWS(G15:G47))</f>
        <v/>
      </c>
      <c r="H4" s="184"/>
      <c r="I4" s="184"/>
      <c r="J4" s="185"/>
    </row>
    <row r="5" spans="2:12" ht="13.5" thickBot="1" x14ac:dyDescent="0.25">
      <c r="B5" s="1"/>
      <c r="F5" s="99"/>
      <c r="G5" s="98"/>
      <c r="H5" s="98"/>
      <c r="I5" s="98"/>
      <c r="J5" s="98"/>
    </row>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3" spans="2:12" s="100" customFormat="1" ht="15" x14ac:dyDescent="0.25">
      <c r="G13" s="181" t="s">
        <v>13</v>
      </c>
      <c r="H13" s="181"/>
      <c r="I13" s="181"/>
      <c r="J13" s="181"/>
      <c r="K13" s="181"/>
      <c r="L13" s="181"/>
    </row>
    <row r="14" spans="2:12" ht="39" thickBot="1" x14ac:dyDescent="0.25">
      <c r="B14" s="3" t="s">
        <v>14</v>
      </c>
      <c r="C14" s="4" t="s">
        <v>15</v>
      </c>
      <c r="D14" s="5" t="s">
        <v>16</v>
      </c>
      <c r="E14" s="6" t="s">
        <v>17</v>
      </c>
      <c r="F14" s="4" t="s">
        <v>18</v>
      </c>
      <c r="G14" s="7" t="s">
        <v>484</v>
      </c>
      <c r="H14" s="43" t="s">
        <v>1</v>
      </c>
      <c r="I14" s="7" t="s">
        <v>485</v>
      </c>
      <c r="J14" s="7" t="s">
        <v>487</v>
      </c>
      <c r="K14" s="4" t="s">
        <v>14</v>
      </c>
      <c r="L14" s="4" t="s">
        <v>19</v>
      </c>
    </row>
    <row r="15" spans="2:12" ht="13.5" thickTop="1" x14ac:dyDescent="0.2">
      <c r="B15" s="8" t="s">
        <v>173</v>
      </c>
      <c r="C15" s="85" t="s">
        <v>174</v>
      </c>
      <c r="D15" s="8" t="s">
        <v>21</v>
      </c>
      <c r="E15" s="8">
        <v>25</v>
      </c>
      <c r="F15" s="10"/>
      <c r="G15" s="11"/>
      <c r="H15" s="77">
        <f>'Category Discounts'!$C$12</f>
        <v>0</v>
      </c>
      <c r="I15" s="11">
        <f>G15*H15</f>
        <v>0</v>
      </c>
      <c r="J15" s="119">
        <f>G15-I15</f>
        <v>0</v>
      </c>
      <c r="K15" s="12"/>
      <c r="L15" s="13"/>
    </row>
    <row r="16" spans="2:12" x14ac:dyDescent="0.2">
      <c r="B16" s="14" t="s">
        <v>175</v>
      </c>
      <c r="C16" s="86" t="s">
        <v>176</v>
      </c>
      <c r="D16" s="14" t="s">
        <v>23</v>
      </c>
      <c r="E16" s="14">
        <v>100</v>
      </c>
      <c r="F16" s="16"/>
      <c r="G16" s="17"/>
      <c r="H16" s="77">
        <f>'Category Discounts'!$C$12</f>
        <v>0</v>
      </c>
      <c r="I16" s="11">
        <f t="shared" ref="I16:I47" si="0">G16*H16</f>
        <v>0</v>
      </c>
      <c r="J16" s="119">
        <f t="shared" ref="J16:J47" si="1">G16-I16</f>
        <v>0</v>
      </c>
      <c r="K16" s="18"/>
      <c r="L16" s="19"/>
    </row>
    <row r="17" spans="2:12" x14ac:dyDescent="0.2">
      <c r="B17" s="14" t="s">
        <v>177</v>
      </c>
      <c r="C17" s="86" t="s">
        <v>178</v>
      </c>
      <c r="D17" s="14" t="s">
        <v>23</v>
      </c>
      <c r="E17" s="14">
        <v>100</v>
      </c>
      <c r="F17" s="16"/>
      <c r="G17" s="17"/>
      <c r="H17" s="77">
        <f>'Category Discounts'!$C$12</f>
        <v>0</v>
      </c>
      <c r="I17" s="11">
        <f t="shared" si="0"/>
        <v>0</v>
      </c>
      <c r="J17" s="119">
        <f t="shared" si="1"/>
        <v>0</v>
      </c>
      <c r="K17" s="18"/>
      <c r="L17" s="19"/>
    </row>
    <row r="18" spans="2:12" x14ac:dyDescent="0.2">
      <c r="B18" s="14" t="s">
        <v>179</v>
      </c>
      <c r="C18" s="86" t="s">
        <v>180</v>
      </c>
      <c r="D18" s="14" t="s">
        <v>45</v>
      </c>
      <c r="E18" s="14">
        <v>1</v>
      </c>
      <c r="F18" s="16"/>
      <c r="G18" s="17"/>
      <c r="H18" s="77">
        <f>'Category Discounts'!$C$12</f>
        <v>0</v>
      </c>
      <c r="I18" s="11">
        <f t="shared" si="0"/>
        <v>0</v>
      </c>
      <c r="J18" s="119">
        <f t="shared" si="1"/>
        <v>0</v>
      </c>
      <c r="K18" s="18"/>
      <c r="L18" s="19"/>
    </row>
    <row r="19" spans="2:12" x14ac:dyDescent="0.2">
      <c r="B19" s="14" t="s">
        <v>181</v>
      </c>
      <c r="C19" s="86" t="s">
        <v>182</v>
      </c>
      <c r="D19" s="14" t="s">
        <v>23</v>
      </c>
      <c r="E19" s="14">
        <v>100</v>
      </c>
      <c r="F19" s="16"/>
      <c r="G19" s="17"/>
      <c r="H19" s="77">
        <f>'Category Discounts'!$C$12</f>
        <v>0</v>
      </c>
      <c r="I19" s="11">
        <f t="shared" si="0"/>
        <v>0</v>
      </c>
      <c r="J19" s="119">
        <f t="shared" si="1"/>
        <v>0</v>
      </c>
      <c r="K19" s="18"/>
      <c r="L19" s="19"/>
    </row>
    <row r="20" spans="2:12" x14ac:dyDescent="0.2">
      <c r="B20" s="87" t="s">
        <v>183</v>
      </c>
      <c r="C20" s="86" t="s">
        <v>184</v>
      </c>
      <c r="D20" s="14" t="s">
        <v>21</v>
      </c>
      <c r="E20" s="14">
        <v>1</v>
      </c>
      <c r="F20" s="16"/>
      <c r="G20" s="17"/>
      <c r="H20" s="77">
        <f>'Category Discounts'!$C$12</f>
        <v>0</v>
      </c>
      <c r="I20" s="11">
        <f t="shared" si="0"/>
        <v>0</v>
      </c>
      <c r="J20" s="119">
        <f t="shared" si="1"/>
        <v>0</v>
      </c>
      <c r="K20" s="18"/>
      <c r="L20" s="19"/>
    </row>
    <row r="21" spans="2:12" x14ac:dyDescent="0.2">
      <c r="B21" s="14" t="s">
        <v>185</v>
      </c>
      <c r="C21" s="86" t="s">
        <v>186</v>
      </c>
      <c r="D21" s="14" t="s">
        <v>23</v>
      </c>
      <c r="E21" s="14">
        <v>100</v>
      </c>
      <c r="F21" s="16"/>
      <c r="G21" s="17"/>
      <c r="H21" s="77">
        <f>'Category Discounts'!$C$12</f>
        <v>0</v>
      </c>
      <c r="I21" s="11">
        <f t="shared" si="0"/>
        <v>0</v>
      </c>
      <c r="J21" s="119">
        <f t="shared" si="1"/>
        <v>0</v>
      </c>
      <c r="K21" s="18"/>
      <c r="L21" s="19"/>
    </row>
    <row r="22" spans="2:12" x14ac:dyDescent="0.2">
      <c r="B22" s="14" t="s">
        <v>187</v>
      </c>
      <c r="C22" s="86" t="s">
        <v>188</v>
      </c>
      <c r="D22" s="14" t="s">
        <v>21</v>
      </c>
      <c r="E22" s="14">
        <v>100</v>
      </c>
      <c r="F22" s="16"/>
      <c r="G22" s="17"/>
      <c r="H22" s="77">
        <f>'Category Discounts'!$C$12</f>
        <v>0</v>
      </c>
      <c r="I22" s="11">
        <f t="shared" si="0"/>
        <v>0</v>
      </c>
      <c r="J22" s="119">
        <f t="shared" si="1"/>
        <v>0</v>
      </c>
      <c r="K22" s="18"/>
      <c r="L22" s="19"/>
    </row>
    <row r="23" spans="2:12" x14ac:dyDescent="0.2">
      <c r="B23" s="14" t="s">
        <v>189</v>
      </c>
      <c r="C23" s="86" t="s">
        <v>190</v>
      </c>
      <c r="D23" s="14" t="s">
        <v>21</v>
      </c>
      <c r="E23" s="14">
        <v>6</v>
      </c>
      <c r="F23" s="16"/>
      <c r="G23" s="17"/>
      <c r="H23" s="77">
        <f>'Category Discounts'!$C$12</f>
        <v>0</v>
      </c>
      <c r="I23" s="11">
        <f t="shared" si="0"/>
        <v>0</v>
      </c>
      <c r="J23" s="119">
        <f t="shared" si="1"/>
        <v>0</v>
      </c>
      <c r="K23" s="18"/>
      <c r="L23" s="19"/>
    </row>
    <row r="24" spans="2:12" x14ac:dyDescent="0.2">
      <c r="B24" s="14" t="s">
        <v>191</v>
      </c>
      <c r="C24" s="86" t="s">
        <v>192</v>
      </c>
      <c r="D24" s="14" t="s">
        <v>23</v>
      </c>
      <c r="E24" s="14">
        <v>100</v>
      </c>
      <c r="F24" s="16"/>
      <c r="G24" s="17"/>
      <c r="H24" s="77">
        <f>'Category Discounts'!$C$12</f>
        <v>0</v>
      </c>
      <c r="I24" s="11">
        <f t="shared" si="0"/>
        <v>0</v>
      </c>
      <c r="J24" s="119">
        <f t="shared" si="1"/>
        <v>0</v>
      </c>
      <c r="K24" s="18"/>
      <c r="L24" s="19"/>
    </row>
    <row r="25" spans="2:12" x14ac:dyDescent="0.2">
      <c r="B25" s="14" t="s">
        <v>193</v>
      </c>
      <c r="C25" s="86" t="s">
        <v>194</v>
      </c>
      <c r="D25" s="14" t="s">
        <v>21</v>
      </c>
      <c r="E25" s="14">
        <v>100</v>
      </c>
      <c r="F25" s="16"/>
      <c r="G25" s="17"/>
      <c r="H25" s="77">
        <f>'Category Discounts'!$C$12</f>
        <v>0</v>
      </c>
      <c r="I25" s="11">
        <f t="shared" si="0"/>
        <v>0</v>
      </c>
      <c r="J25" s="119">
        <f t="shared" si="1"/>
        <v>0</v>
      </c>
      <c r="K25" s="18"/>
      <c r="L25" s="19"/>
    </row>
    <row r="26" spans="2:12" x14ac:dyDescent="0.2">
      <c r="B26" s="14" t="s">
        <v>195</v>
      </c>
      <c r="C26" s="86" t="s">
        <v>196</v>
      </c>
      <c r="D26" s="14" t="s">
        <v>23</v>
      </c>
      <c r="E26" s="14">
        <v>100</v>
      </c>
      <c r="F26" s="16"/>
      <c r="G26" s="17"/>
      <c r="H26" s="77">
        <f>'Category Discounts'!$C$12</f>
        <v>0</v>
      </c>
      <c r="I26" s="11">
        <f t="shared" si="0"/>
        <v>0</v>
      </c>
      <c r="J26" s="119">
        <f t="shared" si="1"/>
        <v>0</v>
      </c>
      <c r="K26" s="18"/>
      <c r="L26" s="19"/>
    </row>
    <row r="27" spans="2:12" ht="25.5" x14ac:dyDescent="0.2">
      <c r="B27" s="14" t="s">
        <v>197</v>
      </c>
      <c r="C27" s="20" t="s">
        <v>198</v>
      </c>
      <c r="D27" s="14" t="s">
        <v>21</v>
      </c>
      <c r="E27" s="14">
        <v>1000</v>
      </c>
      <c r="F27" s="16"/>
      <c r="G27" s="17"/>
      <c r="H27" s="77">
        <f>'Category Discounts'!$C$12</f>
        <v>0</v>
      </c>
      <c r="I27" s="11">
        <f t="shared" si="0"/>
        <v>0</v>
      </c>
      <c r="J27" s="119">
        <f t="shared" si="1"/>
        <v>0</v>
      </c>
      <c r="K27" s="18"/>
      <c r="L27" s="19"/>
    </row>
    <row r="28" spans="2:12" x14ac:dyDescent="0.2">
      <c r="B28" s="14" t="s">
        <v>199</v>
      </c>
      <c r="C28" s="20" t="s">
        <v>200</v>
      </c>
      <c r="D28" s="14" t="s">
        <v>21</v>
      </c>
      <c r="E28" s="14">
        <v>25</v>
      </c>
      <c r="F28" s="16"/>
      <c r="G28" s="17"/>
      <c r="H28" s="77">
        <f>'Category Discounts'!$C$12</f>
        <v>0</v>
      </c>
      <c r="I28" s="11">
        <f t="shared" si="0"/>
        <v>0</v>
      </c>
      <c r="J28" s="119">
        <f t="shared" si="1"/>
        <v>0</v>
      </c>
      <c r="K28" s="18"/>
      <c r="L28" s="19"/>
    </row>
    <row r="29" spans="2:12" x14ac:dyDescent="0.2">
      <c r="B29" s="14" t="s">
        <v>201</v>
      </c>
      <c r="C29" s="20" t="s">
        <v>202</v>
      </c>
      <c r="D29" s="14" t="s">
        <v>21</v>
      </c>
      <c r="E29" s="14">
        <v>100</v>
      </c>
      <c r="F29" s="16"/>
      <c r="G29" s="17"/>
      <c r="H29" s="77">
        <f>'Category Discounts'!$C$12</f>
        <v>0</v>
      </c>
      <c r="I29" s="11">
        <f t="shared" si="0"/>
        <v>0</v>
      </c>
      <c r="J29" s="119">
        <f t="shared" si="1"/>
        <v>0</v>
      </c>
      <c r="K29" s="18"/>
      <c r="L29" s="19"/>
    </row>
    <row r="30" spans="2:12" x14ac:dyDescent="0.2">
      <c r="B30" s="14" t="s">
        <v>203</v>
      </c>
      <c r="C30" s="20" t="s">
        <v>204</v>
      </c>
      <c r="D30" s="14" t="s">
        <v>21</v>
      </c>
      <c r="E30" s="14">
        <v>2</v>
      </c>
      <c r="F30" s="16"/>
      <c r="G30" s="17"/>
      <c r="H30" s="77">
        <f>'Category Discounts'!$C$12</f>
        <v>0</v>
      </c>
      <c r="I30" s="11">
        <f t="shared" si="0"/>
        <v>0</v>
      </c>
      <c r="J30" s="119">
        <f t="shared" si="1"/>
        <v>0</v>
      </c>
      <c r="K30" s="18"/>
      <c r="L30" s="19"/>
    </row>
    <row r="31" spans="2:12" x14ac:dyDescent="0.2">
      <c r="B31" s="14" t="s">
        <v>205</v>
      </c>
      <c r="C31" s="20" t="s">
        <v>206</v>
      </c>
      <c r="D31" s="14" t="s">
        <v>21</v>
      </c>
      <c r="E31" s="14">
        <v>2</v>
      </c>
      <c r="F31" s="16"/>
      <c r="G31" s="17"/>
      <c r="H31" s="77">
        <f>'Category Discounts'!$C$12</f>
        <v>0</v>
      </c>
      <c r="I31" s="11">
        <f t="shared" si="0"/>
        <v>0</v>
      </c>
      <c r="J31" s="119">
        <f t="shared" si="1"/>
        <v>0</v>
      </c>
      <c r="K31" s="18"/>
      <c r="L31" s="19"/>
    </row>
    <row r="32" spans="2:12" x14ac:dyDescent="0.2">
      <c r="B32" s="14" t="s">
        <v>207</v>
      </c>
      <c r="C32" s="20" t="s">
        <v>208</v>
      </c>
      <c r="D32" s="14" t="s">
        <v>21</v>
      </c>
      <c r="E32" s="14">
        <v>10</v>
      </c>
      <c r="F32" s="16"/>
      <c r="G32" s="17"/>
      <c r="H32" s="77">
        <f>'Category Discounts'!$C$12</f>
        <v>0</v>
      </c>
      <c r="I32" s="11">
        <f t="shared" si="0"/>
        <v>0</v>
      </c>
      <c r="J32" s="119">
        <f t="shared" si="1"/>
        <v>0</v>
      </c>
      <c r="K32" s="18"/>
      <c r="L32" s="19"/>
    </row>
    <row r="33" spans="2:12" x14ac:dyDescent="0.2">
      <c r="B33" s="14" t="s">
        <v>209</v>
      </c>
      <c r="C33" s="20" t="s">
        <v>210</v>
      </c>
      <c r="D33" s="14" t="s">
        <v>21</v>
      </c>
      <c r="E33" s="14">
        <v>12</v>
      </c>
      <c r="F33" s="16"/>
      <c r="G33" s="17"/>
      <c r="H33" s="77">
        <f>'Category Discounts'!$C$12</f>
        <v>0</v>
      </c>
      <c r="I33" s="11">
        <f t="shared" si="0"/>
        <v>0</v>
      </c>
      <c r="J33" s="119">
        <f t="shared" si="1"/>
        <v>0</v>
      </c>
      <c r="K33" s="18"/>
      <c r="L33" s="19"/>
    </row>
    <row r="34" spans="2:12" x14ac:dyDescent="0.2">
      <c r="B34" s="14" t="s">
        <v>211</v>
      </c>
      <c r="C34" s="20" t="s">
        <v>212</v>
      </c>
      <c r="D34" s="14" t="s">
        <v>21</v>
      </c>
      <c r="E34" s="14">
        <v>6</v>
      </c>
      <c r="F34" s="16"/>
      <c r="G34" s="17"/>
      <c r="H34" s="77">
        <f>'Category Discounts'!$C$12</f>
        <v>0</v>
      </c>
      <c r="I34" s="11">
        <f t="shared" si="0"/>
        <v>0</v>
      </c>
      <c r="J34" s="119">
        <f t="shared" si="1"/>
        <v>0</v>
      </c>
      <c r="K34" s="18"/>
      <c r="L34" s="19"/>
    </row>
    <row r="35" spans="2:12" x14ac:dyDescent="0.2">
      <c r="B35" s="14" t="s">
        <v>213</v>
      </c>
      <c r="C35" s="20" t="s">
        <v>214</v>
      </c>
      <c r="D35" s="14" t="s">
        <v>23</v>
      </c>
      <c r="E35" s="14">
        <v>2000</v>
      </c>
      <c r="F35" s="16"/>
      <c r="G35" s="17"/>
      <c r="H35" s="77">
        <f>'Category Discounts'!$C$12</f>
        <v>0</v>
      </c>
      <c r="I35" s="11">
        <f t="shared" si="0"/>
        <v>0</v>
      </c>
      <c r="J35" s="119">
        <f t="shared" si="1"/>
        <v>0</v>
      </c>
      <c r="K35" s="18"/>
      <c r="L35" s="19"/>
    </row>
    <row r="36" spans="2:12" x14ac:dyDescent="0.2">
      <c r="B36" s="14" t="s">
        <v>215</v>
      </c>
      <c r="C36" s="20" t="s">
        <v>216</v>
      </c>
      <c r="D36" s="14" t="s">
        <v>23</v>
      </c>
      <c r="E36" s="14">
        <v>25</v>
      </c>
      <c r="F36" s="16"/>
      <c r="G36" s="17"/>
      <c r="H36" s="77">
        <f>'Category Discounts'!$C$12</f>
        <v>0</v>
      </c>
      <c r="I36" s="11">
        <f t="shared" si="0"/>
        <v>0</v>
      </c>
      <c r="J36" s="119">
        <f t="shared" si="1"/>
        <v>0</v>
      </c>
      <c r="K36" s="18"/>
      <c r="L36" s="19"/>
    </row>
    <row r="37" spans="2:12" x14ac:dyDescent="0.2">
      <c r="B37" s="14" t="s">
        <v>217</v>
      </c>
      <c r="C37" s="20" t="s">
        <v>218</v>
      </c>
      <c r="D37" s="14" t="s">
        <v>23</v>
      </c>
      <c r="E37" s="14">
        <v>100</v>
      </c>
      <c r="F37" s="16"/>
      <c r="G37" s="17"/>
      <c r="H37" s="77">
        <f>'Category Discounts'!$C$12</f>
        <v>0</v>
      </c>
      <c r="I37" s="11">
        <f t="shared" si="0"/>
        <v>0</v>
      </c>
      <c r="J37" s="119">
        <f t="shared" si="1"/>
        <v>0</v>
      </c>
      <c r="K37" s="18"/>
      <c r="L37" s="19"/>
    </row>
    <row r="38" spans="2:12" x14ac:dyDescent="0.2">
      <c r="B38" s="14" t="s">
        <v>219</v>
      </c>
      <c r="C38" s="20" t="s">
        <v>220</v>
      </c>
      <c r="D38" s="14" t="s">
        <v>23</v>
      </c>
      <c r="E38" s="14">
        <v>100</v>
      </c>
      <c r="F38" s="16"/>
      <c r="G38" s="17"/>
      <c r="H38" s="77">
        <f>'Category Discounts'!$C$12</f>
        <v>0</v>
      </c>
      <c r="I38" s="11">
        <f t="shared" si="0"/>
        <v>0</v>
      </c>
      <c r="J38" s="119">
        <f t="shared" si="1"/>
        <v>0</v>
      </c>
      <c r="K38" s="18"/>
      <c r="L38" s="19"/>
    </row>
    <row r="39" spans="2:12" x14ac:dyDescent="0.2">
      <c r="B39" s="14" t="s">
        <v>221</v>
      </c>
      <c r="C39" s="20" t="s">
        <v>222</v>
      </c>
      <c r="D39" s="14" t="s">
        <v>45</v>
      </c>
      <c r="E39" s="14">
        <v>1</v>
      </c>
      <c r="F39" s="16"/>
      <c r="G39" s="17"/>
      <c r="H39" s="77">
        <f>'Category Discounts'!$C$12</f>
        <v>0</v>
      </c>
      <c r="I39" s="11">
        <f t="shared" si="0"/>
        <v>0</v>
      </c>
      <c r="J39" s="119">
        <f t="shared" si="1"/>
        <v>0</v>
      </c>
      <c r="K39" s="18"/>
      <c r="L39" s="19"/>
    </row>
    <row r="40" spans="2:12" x14ac:dyDescent="0.2">
      <c r="B40" s="14" t="s">
        <v>223</v>
      </c>
      <c r="C40" s="20" t="s">
        <v>224</v>
      </c>
      <c r="D40" s="14" t="s">
        <v>45</v>
      </c>
      <c r="E40" s="14">
        <v>1</v>
      </c>
      <c r="F40" s="16"/>
      <c r="G40" s="17"/>
      <c r="H40" s="77">
        <f>'Category Discounts'!$C$12</f>
        <v>0</v>
      </c>
      <c r="I40" s="11">
        <f t="shared" si="0"/>
        <v>0</v>
      </c>
      <c r="J40" s="119">
        <f t="shared" si="1"/>
        <v>0</v>
      </c>
      <c r="K40" s="18"/>
      <c r="L40" s="19"/>
    </row>
    <row r="41" spans="2:12" x14ac:dyDescent="0.2">
      <c r="B41" s="14" t="s">
        <v>225</v>
      </c>
      <c r="C41" s="20" t="s">
        <v>226</v>
      </c>
      <c r="D41" s="14" t="s">
        <v>45</v>
      </c>
      <c r="E41" s="14">
        <v>1</v>
      </c>
      <c r="F41" s="16"/>
      <c r="G41" s="17"/>
      <c r="H41" s="77">
        <f>'Category Discounts'!$C$12</f>
        <v>0</v>
      </c>
      <c r="I41" s="11">
        <f t="shared" si="0"/>
        <v>0</v>
      </c>
      <c r="J41" s="119">
        <f t="shared" si="1"/>
        <v>0</v>
      </c>
      <c r="K41" s="18"/>
      <c r="L41" s="19"/>
    </row>
    <row r="42" spans="2:12" x14ac:dyDescent="0.2">
      <c r="B42" s="14" t="s">
        <v>227</v>
      </c>
      <c r="C42" s="20" t="s">
        <v>228</v>
      </c>
      <c r="D42" s="14" t="s">
        <v>45</v>
      </c>
      <c r="E42" s="14">
        <v>1</v>
      </c>
      <c r="F42" s="16"/>
      <c r="G42" s="17"/>
      <c r="H42" s="77">
        <f>'Category Discounts'!$C$12</f>
        <v>0</v>
      </c>
      <c r="I42" s="11">
        <f t="shared" si="0"/>
        <v>0</v>
      </c>
      <c r="J42" s="119">
        <f t="shared" si="1"/>
        <v>0</v>
      </c>
      <c r="K42" s="18"/>
      <c r="L42" s="19"/>
    </row>
    <row r="43" spans="2:12" x14ac:dyDescent="0.2">
      <c r="B43" s="14" t="s">
        <v>229</v>
      </c>
      <c r="C43" s="20" t="s">
        <v>230</v>
      </c>
      <c r="D43" s="14" t="s">
        <v>45</v>
      </c>
      <c r="E43" s="14">
        <v>1</v>
      </c>
      <c r="F43" s="16"/>
      <c r="G43" s="17"/>
      <c r="H43" s="77">
        <f>'Category Discounts'!$C$12</f>
        <v>0</v>
      </c>
      <c r="I43" s="11">
        <f t="shared" si="0"/>
        <v>0</v>
      </c>
      <c r="J43" s="119">
        <f t="shared" si="1"/>
        <v>0</v>
      </c>
      <c r="K43" s="18"/>
      <c r="L43" s="19"/>
    </row>
    <row r="44" spans="2:12" x14ac:dyDescent="0.2">
      <c r="B44" s="14" t="s">
        <v>231</v>
      </c>
      <c r="C44" s="20" t="s">
        <v>232</v>
      </c>
      <c r="D44" s="14" t="s">
        <v>45</v>
      </c>
      <c r="E44" s="14">
        <v>1</v>
      </c>
      <c r="F44" s="16"/>
      <c r="G44" s="17"/>
      <c r="H44" s="77">
        <f>'Category Discounts'!$C$12</f>
        <v>0</v>
      </c>
      <c r="I44" s="11">
        <f t="shared" si="0"/>
        <v>0</v>
      </c>
      <c r="J44" s="119">
        <f t="shared" si="1"/>
        <v>0</v>
      </c>
      <c r="K44" s="18"/>
      <c r="L44" s="19"/>
    </row>
    <row r="45" spans="2:12" x14ac:dyDescent="0.2">
      <c r="B45" s="14" t="s">
        <v>233</v>
      </c>
      <c r="C45" s="20" t="s">
        <v>234</v>
      </c>
      <c r="D45" s="14" t="s">
        <v>45</v>
      </c>
      <c r="E45" s="14">
        <v>1</v>
      </c>
      <c r="F45" s="16"/>
      <c r="G45" s="17"/>
      <c r="H45" s="77">
        <f>'Category Discounts'!$C$12</f>
        <v>0</v>
      </c>
      <c r="I45" s="11">
        <f t="shared" si="0"/>
        <v>0</v>
      </c>
      <c r="J45" s="119">
        <f t="shared" si="1"/>
        <v>0</v>
      </c>
      <c r="K45" s="18"/>
      <c r="L45" s="19"/>
    </row>
    <row r="46" spans="2:12" x14ac:dyDescent="0.2">
      <c r="B46" s="14" t="s">
        <v>235</v>
      </c>
      <c r="C46" s="20" t="s">
        <v>236</v>
      </c>
      <c r="D46" s="14" t="s">
        <v>45</v>
      </c>
      <c r="E46" s="14">
        <v>1</v>
      </c>
      <c r="F46" s="16"/>
      <c r="G46" s="17"/>
      <c r="H46" s="77">
        <f>'Category Discounts'!$C$12</f>
        <v>0</v>
      </c>
      <c r="I46" s="11">
        <f t="shared" si="0"/>
        <v>0</v>
      </c>
      <c r="J46" s="119">
        <f t="shared" si="1"/>
        <v>0</v>
      </c>
      <c r="K46" s="18"/>
      <c r="L46" s="19"/>
    </row>
    <row r="47" spans="2:12" ht="13.5" thickBot="1" x14ac:dyDescent="0.25">
      <c r="B47" s="14">
        <v>414593</v>
      </c>
      <c r="C47" s="20" t="s">
        <v>237</v>
      </c>
      <c r="D47" s="14" t="s">
        <v>65</v>
      </c>
      <c r="E47" s="14">
        <v>100</v>
      </c>
      <c r="F47" s="16"/>
      <c r="G47" s="17"/>
      <c r="H47" s="77">
        <f>'Category Discounts'!$C$12</f>
        <v>0</v>
      </c>
      <c r="I47" s="11">
        <f t="shared" si="0"/>
        <v>0</v>
      </c>
      <c r="J47" s="121">
        <f t="shared" si="1"/>
        <v>0</v>
      </c>
      <c r="K47" s="18"/>
      <c r="L47" s="19"/>
    </row>
    <row r="48" spans="2:12" ht="15.75" customHeight="1" thickBot="1" x14ac:dyDescent="0.25">
      <c r="G48" s="186" t="s">
        <v>486</v>
      </c>
      <c r="H48" s="186"/>
      <c r="I48" s="187"/>
      <c r="J48" s="56">
        <f>SUM(J15:J47)</f>
        <v>0</v>
      </c>
    </row>
  </sheetData>
  <sheetProtection algorithmName="SHA-512" hashValue="AKJ+THuVxLekp8NLYjryZlvVslZFwd6QYr+ghQd0enm9dQSgNH4vJ1tbNk9jLcn7JFeZ+gITzONyNrOdP3FU4A==" saltValue="V77Q3RNDJNNAbULpULXEcA==" spinCount="100000" sheet="1" objects="1" scenarios="1"/>
  <mergeCells count="9">
    <mergeCell ref="G4:J4"/>
    <mergeCell ref="B6:L6"/>
    <mergeCell ref="G13:L13"/>
    <mergeCell ref="G48:I48"/>
    <mergeCell ref="B7:L7"/>
    <mergeCell ref="B8:L8"/>
    <mergeCell ref="B9:L9"/>
    <mergeCell ref="B10:L10"/>
    <mergeCell ref="B11:L11"/>
  </mergeCells>
  <conditionalFormatting sqref="G4:H5">
    <cfRule type="cellIs" dxfId="26" priority="2" operator="greaterThan">
      <formula>0.9</formula>
    </cfRule>
    <cfRule type="cellIs" dxfId="25" priority="3" operator="lessThan">
      <formula>0.9</formula>
    </cfRule>
  </conditionalFormatting>
  <conditionalFormatting sqref="G4:J5">
    <cfRule type="containsBlanks" dxfId="24" priority="1">
      <formula>LEN(TRIM(G4))=0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7332D-59AA-4D6A-9070-4BE7FC914EF5}">
  <dimension ref="B2:L40"/>
  <sheetViews>
    <sheetView showGridLines="0" topLeftCell="A3" workbookViewId="0">
      <selection activeCell="J24" sqref="J24"/>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42578125" style="2" bestFit="1" customWidth="1"/>
    <col min="8" max="8" width="11.85546875" style="44" bestFit="1" customWidth="1"/>
    <col min="9" max="9" width="12" style="48" hidden="1" customWidth="1"/>
    <col min="10" max="10" width="15.8554687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42"/>
      <c r="I2" s="47"/>
      <c r="J2" s="24"/>
      <c r="K2" s="24"/>
      <c r="L2" s="24"/>
    </row>
    <row r="3" spans="2:12" ht="13.5" thickBot="1" x14ac:dyDescent="0.25">
      <c r="B3" s="1" t="s">
        <v>5</v>
      </c>
      <c r="F3" s="27" t="s">
        <v>476</v>
      </c>
      <c r="G3" s="23">
        <f>Instructions!D2</f>
        <v>0</v>
      </c>
      <c r="H3" s="50"/>
      <c r="I3" s="52"/>
      <c r="J3" s="22"/>
      <c r="K3" s="24"/>
      <c r="L3" s="24"/>
    </row>
    <row r="4" spans="2:12" ht="13.5" thickBot="1" x14ac:dyDescent="0.25">
      <c r="B4" s="1"/>
      <c r="F4" s="26" t="s">
        <v>12</v>
      </c>
      <c r="G4" s="188" t="str">
        <f>IF(COUNTA(G15:G39)=0, "", COUNTA(G15:G39)/ROWS(G15:G39))</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3.5" customHeight="1" x14ac:dyDescent="0.2">
      <c r="B12" s="153"/>
      <c r="C12" s="153"/>
      <c r="D12" s="153"/>
      <c r="E12" s="153"/>
      <c r="F12" s="153"/>
      <c r="G12" s="153"/>
      <c r="H12" s="153"/>
      <c r="I12" s="153"/>
      <c r="J12" s="153"/>
      <c r="K12" s="153"/>
      <c r="L12" s="153"/>
    </row>
    <row r="13" spans="2:12" s="100" customFormat="1" ht="15" x14ac:dyDescent="0.25">
      <c r="G13" s="181" t="s">
        <v>13</v>
      </c>
      <c r="H13" s="181"/>
      <c r="I13" s="181"/>
      <c r="J13" s="181"/>
      <c r="K13" s="181"/>
      <c r="L13" s="181"/>
    </row>
    <row r="14" spans="2:12" ht="39" thickBot="1" x14ac:dyDescent="0.25">
      <c r="B14" s="3" t="s">
        <v>14</v>
      </c>
      <c r="C14" s="4" t="s">
        <v>15</v>
      </c>
      <c r="D14" s="5" t="s">
        <v>16</v>
      </c>
      <c r="E14" s="6" t="s">
        <v>17</v>
      </c>
      <c r="F14" s="4" t="s">
        <v>18</v>
      </c>
      <c r="G14" s="7" t="s">
        <v>484</v>
      </c>
      <c r="H14" s="43" t="s">
        <v>1</v>
      </c>
      <c r="I14" s="7" t="s">
        <v>485</v>
      </c>
      <c r="J14" s="7" t="s">
        <v>487</v>
      </c>
      <c r="K14" s="4" t="s">
        <v>14</v>
      </c>
      <c r="L14" s="4" t="s">
        <v>19</v>
      </c>
    </row>
    <row r="15" spans="2:12" ht="13.5" thickTop="1" x14ac:dyDescent="0.2">
      <c r="B15" s="8" t="s">
        <v>238</v>
      </c>
      <c r="C15" s="85" t="s">
        <v>239</v>
      </c>
      <c r="D15" s="8" t="s">
        <v>21</v>
      </c>
      <c r="E15" s="8">
        <v>4</v>
      </c>
      <c r="F15" s="10"/>
      <c r="G15" s="11"/>
      <c r="H15" s="77">
        <f>'Category Discounts'!$C$13</f>
        <v>0</v>
      </c>
      <c r="I15" s="11">
        <f>G15*H15</f>
        <v>0</v>
      </c>
      <c r="J15" s="119">
        <f>G15-I15</f>
        <v>0</v>
      </c>
      <c r="K15" s="12"/>
      <c r="L15" s="13"/>
    </row>
    <row r="16" spans="2:12" x14ac:dyDescent="0.2">
      <c r="B16" s="14" t="s">
        <v>240</v>
      </c>
      <c r="C16" s="86" t="s">
        <v>241</v>
      </c>
      <c r="D16" s="14" t="s">
        <v>21</v>
      </c>
      <c r="E16" s="14">
        <v>4</v>
      </c>
      <c r="F16" s="16"/>
      <c r="G16" s="17"/>
      <c r="H16" s="77">
        <f>'Category Discounts'!$C$13</f>
        <v>0</v>
      </c>
      <c r="I16" s="11">
        <f t="shared" ref="I16:I39" si="0">G16*H16</f>
        <v>0</v>
      </c>
      <c r="J16" s="119">
        <f t="shared" ref="J16:J39" si="1">G16-I16</f>
        <v>0</v>
      </c>
      <c r="K16" s="18"/>
      <c r="L16" s="19"/>
    </row>
    <row r="17" spans="2:12" x14ac:dyDescent="0.2">
      <c r="B17" s="14" t="s">
        <v>242</v>
      </c>
      <c r="C17" s="86" t="s">
        <v>243</v>
      </c>
      <c r="D17" s="14" t="s">
        <v>45</v>
      </c>
      <c r="E17" s="14">
        <v>4</v>
      </c>
      <c r="F17" s="16"/>
      <c r="G17" s="17"/>
      <c r="H17" s="77">
        <f>'Category Discounts'!$C$13</f>
        <v>0</v>
      </c>
      <c r="I17" s="11">
        <f t="shared" si="0"/>
        <v>0</v>
      </c>
      <c r="J17" s="119">
        <f t="shared" si="1"/>
        <v>0</v>
      </c>
      <c r="K17" s="18"/>
      <c r="L17" s="19"/>
    </row>
    <row r="18" spans="2:12" x14ac:dyDescent="0.2">
      <c r="B18" s="14" t="s">
        <v>244</v>
      </c>
      <c r="C18" s="86" t="s">
        <v>245</v>
      </c>
      <c r="D18" s="14" t="s">
        <v>21</v>
      </c>
      <c r="E18" s="14">
        <v>4</v>
      </c>
      <c r="F18" s="16"/>
      <c r="G18" s="17"/>
      <c r="H18" s="77">
        <f>'Category Discounts'!$C$13</f>
        <v>0</v>
      </c>
      <c r="I18" s="11">
        <f t="shared" si="0"/>
        <v>0</v>
      </c>
      <c r="J18" s="119">
        <f t="shared" si="1"/>
        <v>0</v>
      </c>
      <c r="K18" s="18"/>
      <c r="L18" s="19"/>
    </row>
    <row r="19" spans="2:12" x14ac:dyDescent="0.2">
      <c r="B19" s="14" t="s">
        <v>246</v>
      </c>
      <c r="C19" s="86" t="s">
        <v>247</v>
      </c>
      <c r="D19" s="14" t="s">
        <v>21</v>
      </c>
      <c r="E19" s="14">
        <v>4</v>
      </c>
      <c r="F19" s="16"/>
      <c r="G19" s="17"/>
      <c r="H19" s="77">
        <f>'Category Discounts'!$C$13</f>
        <v>0</v>
      </c>
      <c r="I19" s="11">
        <f t="shared" si="0"/>
        <v>0</v>
      </c>
      <c r="J19" s="119">
        <f t="shared" si="1"/>
        <v>0</v>
      </c>
      <c r="K19" s="18"/>
      <c r="L19" s="19"/>
    </row>
    <row r="20" spans="2:12" x14ac:dyDescent="0.2">
      <c r="B20" s="14" t="s">
        <v>248</v>
      </c>
      <c r="C20" s="86" t="s">
        <v>249</v>
      </c>
      <c r="D20" s="14" t="s">
        <v>21</v>
      </c>
      <c r="E20" s="14">
        <v>4</v>
      </c>
      <c r="F20" s="16"/>
      <c r="G20" s="17"/>
      <c r="H20" s="77">
        <f>'Category Discounts'!$C$13</f>
        <v>0</v>
      </c>
      <c r="I20" s="11">
        <f t="shared" si="0"/>
        <v>0</v>
      </c>
      <c r="J20" s="119">
        <f t="shared" si="1"/>
        <v>0</v>
      </c>
      <c r="K20" s="18"/>
      <c r="L20" s="19"/>
    </row>
    <row r="21" spans="2:12" x14ac:dyDescent="0.2">
      <c r="B21" s="14" t="s">
        <v>250</v>
      </c>
      <c r="C21" s="86" t="s">
        <v>251</v>
      </c>
      <c r="D21" s="14" t="s">
        <v>21</v>
      </c>
      <c r="E21" s="14">
        <v>4</v>
      </c>
      <c r="F21" s="16"/>
      <c r="G21" s="17"/>
      <c r="H21" s="77">
        <f>'Category Discounts'!$C$13</f>
        <v>0</v>
      </c>
      <c r="I21" s="11">
        <f t="shared" si="0"/>
        <v>0</v>
      </c>
      <c r="J21" s="119">
        <f t="shared" si="1"/>
        <v>0</v>
      </c>
      <c r="K21" s="18"/>
      <c r="L21" s="19"/>
    </row>
    <row r="22" spans="2:12" x14ac:dyDescent="0.2">
      <c r="B22" s="14" t="s">
        <v>252</v>
      </c>
      <c r="C22" s="86" t="s">
        <v>253</v>
      </c>
      <c r="D22" s="14" t="s">
        <v>21</v>
      </c>
      <c r="E22" s="14">
        <v>4</v>
      </c>
      <c r="F22" s="16"/>
      <c r="G22" s="17"/>
      <c r="H22" s="77">
        <f>'Category Discounts'!$C$13</f>
        <v>0</v>
      </c>
      <c r="I22" s="11">
        <f t="shared" si="0"/>
        <v>0</v>
      </c>
      <c r="J22" s="119">
        <f t="shared" si="1"/>
        <v>0</v>
      </c>
      <c r="K22" s="18"/>
      <c r="L22" s="19"/>
    </row>
    <row r="23" spans="2:12" x14ac:dyDescent="0.2">
      <c r="B23" s="14" t="s">
        <v>254</v>
      </c>
      <c r="C23" s="86" t="s">
        <v>255</v>
      </c>
      <c r="D23" s="14" t="s">
        <v>21</v>
      </c>
      <c r="E23" s="14">
        <v>4</v>
      </c>
      <c r="F23" s="16"/>
      <c r="G23" s="17"/>
      <c r="H23" s="77">
        <f>'Category Discounts'!$C$13</f>
        <v>0</v>
      </c>
      <c r="I23" s="11">
        <f t="shared" si="0"/>
        <v>0</v>
      </c>
      <c r="J23" s="119">
        <f t="shared" si="1"/>
        <v>0</v>
      </c>
      <c r="K23" s="18"/>
      <c r="L23" s="19"/>
    </row>
    <row r="24" spans="2:12" x14ac:dyDescent="0.2">
      <c r="B24" s="14" t="s">
        <v>256</v>
      </c>
      <c r="C24" s="86" t="s">
        <v>257</v>
      </c>
      <c r="D24" s="14" t="s">
        <v>21</v>
      </c>
      <c r="E24" s="14">
        <v>4</v>
      </c>
      <c r="F24" s="16"/>
      <c r="G24" s="17"/>
      <c r="H24" s="77">
        <f>'Category Discounts'!$C$13</f>
        <v>0</v>
      </c>
      <c r="I24" s="11">
        <f t="shared" si="0"/>
        <v>0</v>
      </c>
      <c r="J24" s="119">
        <f t="shared" si="1"/>
        <v>0</v>
      </c>
      <c r="K24" s="18"/>
      <c r="L24" s="19"/>
    </row>
    <row r="25" spans="2:12" x14ac:dyDescent="0.2">
      <c r="B25" s="14" t="s">
        <v>258</v>
      </c>
      <c r="C25" s="86" t="s">
        <v>259</v>
      </c>
      <c r="D25" s="14" t="s">
        <v>21</v>
      </c>
      <c r="E25" s="14">
        <v>4</v>
      </c>
      <c r="F25" s="16"/>
      <c r="G25" s="17"/>
      <c r="H25" s="77">
        <f>'Category Discounts'!$C$13</f>
        <v>0</v>
      </c>
      <c r="I25" s="11">
        <f t="shared" si="0"/>
        <v>0</v>
      </c>
      <c r="J25" s="119">
        <f t="shared" si="1"/>
        <v>0</v>
      </c>
      <c r="K25" s="18"/>
      <c r="L25" s="19"/>
    </row>
    <row r="26" spans="2:12" x14ac:dyDescent="0.2">
      <c r="B26" s="14" t="s">
        <v>260</v>
      </c>
      <c r="C26" s="86" t="s">
        <v>261</v>
      </c>
      <c r="D26" s="14" t="s">
        <v>21</v>
      </c>
      <c r="E26" s="14">
        <v>4</v>
      </c>
      <c r="F26" s="16"/>
      <c r="G26" s="17"/>
      <c r="H26" s="77">
        <f>'Category Discounts'!$C$13</f>
        <v>0</v>
      </c>
      <c r="I26" s="11">
        <f t="shared" si="0"/>
        <v>0</v>
      </c>
      <c r="J26" s="119">
        <f t="shared" si="1"/>
        <v>0</v>
      </c>
      <c r="K26" s="18"/>
      <c r="L26" s="19"/>
    </row>
    <row r="27" spans="2:12" x14ac:dyDescent="0.2">
      <c r="B27" s="14" t="s">
        <v>262</v>
      </c>
      <c r="C27" s="86" t="s">
        <v>263</v>
      </c>
      <c r="D27" s="14" t="s">
        <v>21</v>
      </c>
      <c r="E27" s="14">
        <v>4</v>
      </c>
      <c r="F27" s="16"/>
      <c r="G27" s="17"/>
      <c r="H27" s="77">
        <f>'Category Discounts'!$C$13</f>
        <v>0</v>
      </c>
      <c r="I27" s="11">
        <f t="shared" si="0"/>
        <v>0</v>
      </c>
      <c r="J27" s="119">
        <f t="shared" si="1"/>
        <v>0</v>
      </c>
      <c r="K27" s="18"/>
      <c r="L27" s="19"/>
    </row>
    <row r="28" spans="2:12" x14ac:dyDescent="0.2">
      <c r="B28" s="14" t="s">
        <v>264</v>
      </c>
      <c r="C28" s="20" t="s">
        <v>265</v>
      </c>
      <c r="D28" s="14" t="s">
        <v>21</v>
      </c>
      <c r="E28" s="14">
        <v>4</v>
      </c>
      <c r="F28" s="16"/>
      <c r="G28" s="17"/>
      <c r="H28" s="77">
        <f>'Category Discounts'!$C$13</f>
        <v>0</v>
      </c>
      <c r="I28" s="11">
        <f t="shared" si="0"/>
        <v>0</v>
      </c>
      <c r="J28" s="119">
        <f t="shared" si="1"/>
        <v>0</v>
      </c>
      <c r="K28" s="18"/>
      <c r="L28" s="19"/>
    </row>
    <row r="29" spans="2:12" x14ac:dyDescent="0.2">
      <c r="B29" s="14" t="s">
        <v>266</v>
      </c>
      <c r="C29" s="20" t="s">
        <v>267</v>
      </c>
      <c r="D29" s="14" t="s">
        <v>45</v>
      </c>
      <c r="E29" s="14">
        <v>1</v>
      </c>
      <c r="F29" s="16"/>
      <c r="G29" s="17"/>
      <c r="H29" s="77">
        <f>'Category Discounts'!$C$13</f>
        <v>0</v>
      </c>
      <c r="I29" s="11">
        <f t="shared" si="0"/>
        <v>0</v>
      </c>
      <c r="J29" s="119">
        <f t="shared" si="1"/>
        <v>0</v>
      </c>
      <c r="K29" s="18"/>
      <c r="L29" s="19"/>
    </row>
    <row r="30" spans="2:12" x14ac:dyDescent="0.2">
      <c r="B30" s="14" t="s">
        <v>268</v>
      </c>
      <c r="C30" s="20" t="s">
        <v>269</v>
      </c>
      <c r="D30" s="14" t="s">
        <v>45</v>
      </c>
      <c r="E30" s="14">
        <v>1</v>
      </c>
      <c r="F30" s="16"/>
      <c r="G30" s="17"/>
      <c r="H30" s="77">
        <f>'Category Discounts'!$C$13</f>
        <v>0</v>
      </c>
      <c r="I30" s="11">
        <f t="shared" si="0"/>
        <v>0</v>
      </c>
      <c r="J30" s="119">
        <f t="shared" si="1"/>
        <v>0</v>
      </c>
      <c r="K30" s="18"/>
      <c r="L30" s="19"/>
    </row>
    <row r="31" spans="2:12" x14ac:dyDescent="0.2">
      <c r="B31" s="14" t="s">
        <v>270</v>
      </c>
      <c r="C31" s="20" t="s">
        <v>271</v>
      </c>
      <c r="D31" s="14" t="s">
        <v>45</v>
      </c>
      <c r="E31" s="14">
        <v>1</v>
      </c>
      <c r="F31" s="16"/>
      <c r="G31" s="17"/>
      <c r="H31" s="77">
        <f>'Category Discounts'!$C$13</f>
        <v>0</v>
      </c>
      <c r="I31" s="11">
        <f t="shared" si="0"/>
        <v>0</v>
      </c>
      <c r="J31" s="119">
        <f t="shared" si="1"/>
        <v>0</v>
      </c>
      <c r="K31" s="18"/>
      <c r="L31" s="19"/>
    </row>
    <row r="32" spans="2:12" x14ac:dyDescent="0.2">
      <c r="B32" s="14" t="s">
        <v>272</v>
      </c>
      <c r="C32" s="20" t="s">
        <v>273</v>
      </c>
      <c r="D32" s="14" t="s">
        <v>45</v>
      </c>
      <c r="E32" s="14">
        <v>1</v>
      </c>
      <c r="F32" s="16"/>
      <c r="G32" s="17"/>
      <c r="H32" s="77">
        <f>'Category Discounts'!$C$13</f>
        <v>0</v>
      </c>
      <c r="I32" s="11">
        <f t="shared" si="0"/>
        <v>0</v>
      </c>
      <c r="J32" s="119">
        <f t="shared" si="1"/>
        <v>0</v>
      </c>
      <c r="K32" s="18"/>
      <c r="L32" s="19"/>
    </row>
    <row r="33" spans="2:12" x14ac:dyDescent="0.2">
      <c r="B33" s="14" t="s">
        <v>274</v>
      </c>
      <c r="C33" s="20" t="s">
        <v>275</v>
      </c>
      <c r="D33" s="14" t="s">
        <v>45</v>
      </c>
      <c r="E33" s="14">
        <v>1</v>
      </c>
      <c r="F33" s="16"/>
      <c r="G33" s="17"/>
      <c r="H33" s="77">
        <f>'Category Discounts'!$C$13</f>
        <v>0</v>
      </c>
      <c r="I33" s="11">
        <f t="shared" si="0"/>
        <v>0</v>
      </c>
      <c r="J33" s="119">
        <f t="shared" si="1"/>
        <v>0</v>
      </c>
      <c r="K33" s="18"/>
      <c r="L33" s="19"/>
    </row>
    <row r="34" spans="2:12" x14ac:dyDescent="0.2">
      <c r="B34" s="14" t="s">
        <v>276</v>
      </c>
      <c r="C34" s="20" t="s">
        <v>277</v>
      </c>
      <c r="D34" s="14" t="s">
        <v>45</v>
      </c>
      <c r="E34" s="14">
        <v>1</v>
      </c>
      <c r="F34" s="16"/>
      <c r="G34" s="17"/>
      <c r="H34" s="77">
        <f>'Category Discounts'!$C$13</f>
        <v>0</v>
      </c>
      <c r="I34" s="11">
        <f t="shared" si="0"/>
        <v>0</v>
      </c>
      <c r="J34" s="119">
        <f t="shared" si="1"/>
        <v>0</v>
      </c>
      <c r="K34" s="18"/>
      <c r="L34" s="19"/>
    </row>
    <row r="35" spans="2:12" x14ac:dyDescent="0.2">
      <c r="B35" s="14" t="s">
        <v>278</v>
      </c>
      <c r="C35" s="20" t="s">
        <v>279</v>
      </c>
      <c r="D35" s="14" t="s">
        <v>45</v>
      </c>
      <c r="E35" s="14">
        <v>1</v>
      </c>
      <c r="F35" s="16"/>
      <c r="G35" s="17"/>
      <c r="H35" s="77">
        <f>'Category Discounts'!$C$13</f>
        <v>0</v>
      </c>
      <c r="I35" s="11">
        <f t="shared" si="0"/>
        <v>0</v>
      </c>
      <c r="J35" s="119">
        <f t="shared" si="1"/>
        <v>0</v>
      </c>
      <c r="K35" s="18"/>
      <c r="L35" s="19"/>
    </row>
    <row r="36" spans="2:12" x14ac:dyDescent="0.2">
      <c r="B36" s="14" t="s">
        <v>280</v>
      </c>
      <c r="C36" s="20" t="s">
        <v>281</v>
      </c>
      <c r="D36" s="14" t="s">
        <v>45</v>
      </c>
      <c r="E36" s="14">
        <v>1</v>
      </c>
      <c r="F36" s="16"/>
      <c r="G36" s="17"/>
      <c r="H36" s="77">
        <f>'Category Discounts'!$C$13</f>
        <v>0</v>
      </c>
      <c r="I36" s="11">
        <f t="shared" si="0"/>
        <v>0</v>
      </c>
      <c r="J36" s="119">
        <f t="shared" si="1"/>
        <v>0</v>
      </c>
      <c r="K36" s="18"/>
      <c r="L36" s="19"/>
    </row>
    <row r="37" spans="2:12" x14ac:dyDescent="0.2">
      <c r="B37" s="14" t="s">
        <v>282</v>
      </c>
      <c r="C37" s="20" t="s">
        <v>283</v>
      </c>
      <c r="D37" s="14" t="s">
        <v>45</v>
      </c>
      <c r="E37" s="14">
        <v>1</v>
      </c>
      <c r="F37" s="16"/>
      <c r="G37" s="17"/>
      <c r="H37" s="77">
        <f>'Category Discounts'!$C$13</f>
        <v>0</v>
      </c>
      <c r="I37" s="11">
        <f t="shared" si="0"/>
        <v>0</v>
      </c>
      <c r="J37" s="119">
        <f t="shared" si="1"/>
        <v>0</v>
      </c>
      <c r="K37" s="18"/>
      <c r="L37" s="19"/>
    </row>
    <row r="38" spans="2:12" x14ac:dyDescent="0.2">
      <c r="B38" s="14" t="s">
        <v>284</v>
      </c>
      <c r="C38" s="20" t="s">
        <v>285</v>
      </c>
      <c r="D38" s="14" t="s">
        <v>45</v>
      </c>
      <c r="E38" s="14">
        <v>1</v>
      </c>
      <c r="F38" s="16"/>
      <c r="G38" s="17"/>
      <c r="H38" s="77">
        <f>'Category Discounts'!$C$13</f>
        <v>0</v>
      </c>
      <c r="I38" s="11">
        <f t="shared" si="0"/>
        <v>0</v>
      </c>
      <c r="J38" s="119">
        <f t="shared" si="1"/>
        <v>0</v>
      </c>
      <c r="K38" s="18"/>
      <c r="L38" s="19"/>
    </row>
    <row r="39" spans="2:12" ht="13.5" thickBot="1" x14ac:dyDescent="0.25">
      <c r="B39" s="14" t="s">
        <v>286</v>
      </c>
      <c r="C39" s="86" t="s">
        <v>287</v>
      </c>
      <c r="D39" s="14" t="s">
        <v>45</v>
      </c>
      <c r="E39" s="14">
        <v>1</v>
      </c>
      <c r="F39" s="16"/>
      <c r="G39" s="17"/>
      <c r="H39" s="77">
        <f>'Category Discounts'!$C$13</f>
        <v>0</v>
      </c>
      <c r="I39" s="11">
        <f t="shared" si="0"/>
        <v>0</v>
      </c>
      <c r="J39" s="121">
        <f t="shared" si="1"/>
        <v>0</v>
      </c>
      <c r="K39" s="18"/>
      <c r="L39" s="19"/>
    </row>
    <row r="40" spans="2:12" ht="15.75" customHeight="1" thickBot="1" x14ac:dyDescent="0.25">
      <c r="G40" s="189" t="s">
        <v>486</v>
      </c>
      <c r="H40" s="189"/>
      <c r="I40" s="190"/>
      <c r="J40" s="56">
        <f>SUM(J26:J38)</f>
        <v>0</v>
      </c>
    </row>
  </sheetData>
  <sheetProtection algorithmName="SHA-512" hashValue="KvjTu8O5WnDD9LCrO4s4K759bteaVA9bSyrmeWiXNu4vgN0MSQsaI9lwka+/34gEu5VdEQBBaCOy/SPaSDMtLg==" saltValue="8ovNJKzIAPZRDqks3QUC1g==" spinCount="100000" sheet="1" objects="1" scenarios="1"/>
  <mergeCells count="10">
    <mergeCell ref="G4:J4"/>
    <mergeCell ref="G13:L13"/>
    <mergeCell ref="G40:I40"/>
    <mergeCell ref="B12:L12"/>
    <mergeCell ref="B6:L6"/>
    <mergeCell ref="B7:L7"/>
    <mergeCell ref="B8:L8"/>
    <mergeCell ref="B9:L9"/>
    <mergeCell ref="B10:L10"/>
    <mergeCell ref="B11:L11"/>
  </mergeCells>
  <conditionalFormatting sqref="G4:H4">
    <cfRule type="cellIs" dxfId="23" priority="2" operator="greaterThan">
      <formula>0.9</formula>
    </cfRule>
    <cfRule type="cellIs" dxfId="22" priority="3" operator="lessThan">
      <formula>0.9</formula>
    </cfRule>
  </conditionalFormatting>
  <conditionalFormatting sqref="G4:J4">
    <cfRule type="containsBlanks" dxfId="21" priority="1">
      <formula>LEN(TRIM(G4))=0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2DA40-50C7-4208-AE22-5BC9F30E2737}">
  <dimension ref="B2:L30"/>
  <sheetViews>
    <sheetView showGridLines="0" workbookViewId="0">
      <selection activeCell="G28" sqref="G28"/>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42578125" style="2" bestFit="1" customWidth="1"/>
    <col min="8" max="8" width="11.85546875" style="44" bestFit="1" customWidth="1"/>
    <col min="9" max="9" width="12" style="48" hidden="1" customWidth="1"/>
    <col min="10" max="10" width="15.14062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42"/>
      <c r="I2" s="47"/>
      <c r="J2" s="24"/>
      <c r="K2" s="24"/>
      <c r="L2" s="24"/>
    </row>
    <row r="3" spans="2:12" ht="13.5" thickBot="1" x14ac:dyDescent="0.25">
      <c r="B3" s="1" t="s">
        <v>6</v>
      </c>
      <c r="F3" s="27" t="s">
        <v>476</v>
      </c>
      <c r="G3" s="23">
        <f>Instructions!D2</f>
        <v>0</v>
      </c>
      <c r="H3" s="50"/>
      <c r="I3" s="52"/>
      <c r="J3" s="22"/>
      <c r="K3" s="24"/>
      <c r="L3" s="24"/>
    </row>
    <row r="4" spans="2:12" ht="13.5" thickBot="1" x14ac:dyDescent="0.25">
      <c r="B4" s="1"/>
      <c r="F4" s="25" t="s">
        <v>12</v>
      </c>
      <c r="G4" s="188" t="str">
        <f>IF(COUNTA(G15:G29)=0, "", COUNTA(G15:G29)/ROWS(G15:G29))</f>
        <v/>
      </c>
      <c r="H4" s="188"/>
      <c r="I4" s="188"/>
      <c r="J4" s="188"/>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5.75" customHeight="1" x14ac:dyDescent="0.2">
      <c r="B12" s="153"/>
      <c r="C12" s="153"/>
      <c r="D12" s="153"/>
      <c r="E12" s="153"/>
      <c r="F12" s="153"/>
      <c r="G12" s="153"/>
      <c r="H12" s="153"/>
      <c r="I12" s="153"/>
      <c r="J12" s="153"/>
      <c r="K12" s="153"/>
      <c r="L12" s="153"/>
    </row>
    <row r="13" spans="2:12" s="100" customFormat="1" ht="15" x14ac:dyDescent="0.25">
      <c r="G13" s="181" t="s">
        <v>13</v>
      </c>
      <c r="H13" s="181"/>
      <c r="I13" s="181"/>
      <c r="J13" s="181"/>
      <c r="K13" s="181"/>
      <c r="L13" s="181"/>
    </row>
    <row r="14" spans="2:12" ht="39" thickBot="1" x14ac:dyDescent="0.25">
      <c r="B14" s="3" t="s">
        <v>14</v>
      </c>
      <c r="C14" s="4" t="s">
        <v>15</v>
      </c>
      <c r="D14" s="5" t="s">
        <v>16</v>
      </c>
      <c r="E14" s="6" t="s">
        <v>17</v>
      </c>
      <c r="F14" s="4" t="s">
        <v>18</v>
      </c>
      <c r="G14" s="7" t="s">
        <v>484</v>
      </c>
      <c r="H14" s="78" t="s">
        <v>1</v>
      </c>
      <c r="I14" s="7" t="s">
        <v>485</v>
      </c>
      <c r="J14" s="7" t="s">
        <v>487</v>
      </c>
      <c r="K14" s="4" t="s">
        <v>14</v>
      </c>
      <c r="L14" s="4" t="s">
        <v>19</v>
      </c>
    </row>
    <row r="15" spans="2:12" ht="13.5" thickTop="1" x14ac:dyDescent="0.2">
      <c r="B15" s="8" t="s">
        <v>288</v>
      </c>
      <c r="C15" s="85" t="s">
        <v>289</v>
      </c>
      <c r="D15" s="8" t="s">
        <v>45</v>
      </c>
      <c r="E15" s="8">
        <v>1</v>
      </c>
      <c r="F15" s="10"/>
      <c r="G15" s="11"/>
      <c r="H15" s="88">
        <f>'Category Discounts'!$C$14</f>
        <v>0</v>
      </c>
      <c r="I15" s="11">
        <f>G15*H15</f>
        <v>0</v>
      </c>
      <c r="J15" s="119">
        <f>G15-I15</f>
        <v>0</v>
      </c>
      <c r="K15" s="12"/>
      <c r="L15" s="13"/>
    </row>
    <row r="16" spans="2:12" x14ac:dyDescent="0.2">
      <c r="B16" s="14">
        <v>50591738</v>
      </c>
      <c r="C16" s="86" t="s">
        <v>290</v>
      </c>
      <c r="D16" s="14" t="s">
        <v>45</v>
      </c>
      <c r="E16" s="14">
        <v>1</v>
      </c>
      <c r="F16" s="16"/>
      <c r="G16" s="17"/>
      <c r="H16" s="88">
        <f>'Category Discounts'!$C$14</f>
        <v>0</v>
      </c>
      <c r="I16" s="11">
        <f t="shared" ref="I16:I29" si="0">G16*H16</f>
        <v>0</v>
      </c>
      <c r="J16" s="119">
        <f t="shared" ref="J16:J29" si="1">G16-I16</f>
        <v>0</v>
      </c>
      <c r="K16" s="18"/>
      <c r="L16" s="19"/>
    </row>
    <row r="17" spans="2:12" x14ac:dyDescent="0.2">
      <c r="B17" s="14">
        <v>4393708</v>
      </c>
      <c r="C17" s="86" t="s">
        <v>291</v>
      </c>
      <c r="D17" s="14" t="s">
        <v>45</v>
      </c>
      <c r="E17" s="14">
        <v>1</v>
      </c>
      <c r="F17" s="16"/>
      <c r="G17" s="17"/>
      <c r="H17" s="88">
        <f>'Category Discounts'!$C$14</f>
        <v>0</v>
      </c>
      <c r="I17" s="11">
        <f t="shared" si="0"/>
        <v>0</v>
      </c>
      <c r="J17" s="119">
        <f t="shared" si="1"/>
        <v>0</v>
      </c>
      <c r="K17" s="18"/>
      <c r="L17" s="19"/>
    </row>
    <row r="18" spans="2:12" x14ac:dyDescent="0.2">
      <c r="B18" s="14">
        <v>23800101</v>
      </c>
      <c r="C18" s="86" t="s">
        <v>292</v>
      </c>
      <c r="D18" s="14" t="s">
        <v>23</v>
      </c>
      <c r="E18" s="14">
        <v>48</v>
      </c>
      <c r="F18" s="16"/>
      <c r="G18" s="17"/>
      <c r="H18" s="88">
        <f>'Category Discounts'!$C$14</f>
        <v>0</v>
      </c>
      <c r="I18" s="11">
        <f t="shared" si="0"/>
        <v>0</v>
      </c>
      <c r="J18" s="119">
        <f t="shared" si="1"/>
        <v>0</v>
      </c>
      <c r="K18" s="18"/>
      <c r="L18" s="19"/>
    </row>
    <row r="19" spans="2:12" x14ac:dyDescent="0.2">
      <c r="B19" s="14">
        <v>23451130</v>
      </c>
      <c r="C19" s="86" t="s">
        <v>293</v>
      </c>
      <c r="D19" s="14" t="s">
        <v>23</v>
      </c>
      <c r="E19" s="14">
        <v>96</v>
      </c>
      <c r="F19" s="16"/>
      <c r="G19" s="17"/>
      <c r="H19" s="88">
        <f>'Category Discounts'!$C$14</f>
        <v>0</v>
      </c>
      <c r="I19" s="11">
        <f t="shared" si="0"/>
        <v>0</v>
      </c>
      <c r="J19" s="119">
        <f t="shared" si="1"/>
        <v>0</v>
      </c>
      <c r="K19" s="18"/>
      <c r="L19" s="19"/>
    </row>
    <row r="20" spans="2:12" x14ac:dyDescent="0.2">
      <c r="B20" s="14" t="s">
        <v>294</v>
      </c>
      <c r="C20" s="86" t="s">
        <v>295</v>
      </c>
      <c r="D20" s="14" t="s">
        <v>23</v>
      </c>
      <c r="E20" s="14">
        <v>50</v>
      </c>
      <c r="F20" s="16"/>
      <c r="G20" s="17"/>
      <c r="H20" s="88">
        <f>'Category Discounts'!$C$14</f>
        <v>0</v>
      </c>
      <c r="I20" s="11">
        <f t="shared" si="0"/>
        <v>0</v>
      </c>
      <c r="J20" s="119">
        <f t="shared" si="1"/>
        <v>0</v>
      </c>
      <c r="K20" s="18"/>
      <c r="L20" s="19"/>
    </row>
    <row r="21" spans="2:12" x14ac:dyDescent="0.2">
      <c r="B21" s="14" t="s">
        <v>296</v>
      </c>
      <c r="C21" s="86" t="s">
        <v>297</v>
      </c>
      <c r="D21" s="14" t="s">
        <v>23</v>
      </c>
      <c r="E21" s="14">
        <v>100</v>
      </c>
      <c r="F21" s="16"/>
      <c r="G21" s="17"/>
      <c r="H21" s="88">
        <f>'Category Discounts'!$C$14</f>
        <v>0</v>
      </c>
      <c r="I21" s="11">
        <f t="shared" si="0"/>
        <v>0</v>
      </c>
      <c r="J21" s="119">
        <f t="shared" si="1"/>
        <v>0</v>
      </c>
      <c r="K21" s="18"/>
      <c r="L21" s="19"/>
    </row>
    <row r="22" spans="2:12" x14ac:dyDescent="0.2">
      <c r="B22" s="14" t="s">
        <v>298</v>
      </c>
      <c r="C22" s="86" t="s">
        <v>299</v>
      </c>
      <c r="D22" s="14" t="s">
        <v>45</v>
      </c>
      <c r="E22" s="14">
        <v>1</v>
      </c>
      <c r="F22" s="16"/>
      <c r="G22" s="17"/>
      <c r="H22" s="88">
        <f>'Category Discounts'!$C$14</f>
        <v>0</v>
      </c>
      <c r="I22" s="11">
        <f t="shared" si="0"/>
        <v>0</v>
      </c>
      <c r="J22" s="119">
        <f t="shared" si="1"/>
        <v>0</v>
      </c>
      <c r="K22" s="18"/>
      <c r="L22" s="19"/>
    </row>
    <row r="23" spans="2:12" x14ac:dyDescent="0.2">
      <c r="B23" s="14">
        <v>4408256</v>
      </c>
      <c r="C23" s="86" t="s">
        <v>300</v>
      </c>
      <c r="D23" s="14" t="s">
        <v>45</v>
      </c>
      <c r="E23" s="14">
        <v>1</v>
      </c>
      <c r="F23" s="16"/>
      <c r="G23" s="17"/>
      <c r="H23" s="88">
        <f>'Category Discounts'!$C$14</f>
        <v>0</v>
      </c>
      <c r="I23" s="11">
        <f t="shared" si="0"/>
        <v>0</v>
      </c>
      <c r="J23" s="119">
        <f t="shared" si="1"/>
        <v>0</v>
      </c>
      <c r="K23" s="18"/>
      <c r="L23" s="19"/>
    </row>
    <row r="24" spans="2:12" x14ac:dyDescent="0.2">
      <c r="B24" s="14">
        <v>4393927</v>
      </c>
      <c r="C24" s="86" t="s">
        <v>301</v>
      </c>
      <c r="D24" s="14" t="s">
        <v>45</v>
      </c>
      <c r="E24" s="14">
        <v>1</v>
      </c>
      <c r="F24" s="16"/>
      <c r="G24" s="17"/>
      <c r="H24" s="88">
        <f>'Category Discounts'!$C$14</f>
        <v>0</v>
      </c>
      <c r="I24" s="11">
        <f t="shared" si="0"/>
        <v>0</v>
      </c>
      <c r="J24" s="119">
        <f t="shared" si="1"/>
        <v>0</v>
      </c>
      <c r="K24" s="18"/>
      <c r="L24" s="19"/>
    </row>
    <row r="25" spans="2:12" x14ac:dyDescent="0.2">
      <c r="B25" s="14">
        <v>23769301</v>
      </c>
      <c r="C25" s="86" t="s">
        <v>302</v>
      </c>
      <c r="D25" s="14" t="s">
        <v>23</v>
      </c>
      <c r="E25" s="14">
        <v>50</v>
      </c>
      <c r="F25" s="16"/>
      <c r="G25" s="17"/>
      <c r="H25" s="88">
        <f>'Category Discounts'!$C$14</f>
        <v>0</v>
      </c>
      <c r="I25" s="11">
        <f t="shared" si="0"/>
        <v>0</v>
      </c>
      <c r="J25" s="119">
        <f t="shared" si="1"/>
        <v>0</v>
      </c>
      <c r="K25" s="18"/>
      <c r="L25" s="19"/>
    </row>
    <row r="26" spans="2:12" x14ac:dyDescent="0.2">
      <c r="B26" s="14" t="s">
        <v>303</v>
      </c>
      <c r="C26" s="86" t="s">
        <v>304</v>
      </c>
      <c r="D26" s="14" t="s">
        <v>45</v>
      </c>
      <c r="E26" s="14">
        <v>1</v>
      </c>
      <c r="F26" s="16"/>
      <c r="G26" s="17"/>
      <c r="H26" s="88">
        <f>'Category Discounts'!$C$14</f>
        <v>0</v>
      </c>
      <c r="I26" s="11">
        <f t="shared" si="0"/>
        <v>0</v>
      </c>
      <c r="J26" s="119">
        <f t="shared" si="1"/>
        <v>0</v>
      </c>
      <c r="K26" s="18"/>
      <c r="L26" s="19"/>
    </row>
    <row r="27" spans="2:12" x14ac:dyDescent="0.2">
      <c r="B27" s="14">
        <v>23246376</v>
      </c>
      <c r="C27" s="86" t="s">
        <v>305</v>
      </c>
      <c r="D27" s="14" t="s">
        <v>23</v>
      </c>
      <c r="E27" s="14">
        <v>20</v>
      </c>
      <c r="F27" s="16"/>
      <c r="G27" s="17"/>
      <c r="H27" s="88">
        <f>'Category Discounts'!$C$14</f>
        <v>0</v>
      </c>
      <c r="I27" s="11">
        <f t="shared" si="0"/>
        <v>0</v>
      </c>
      <c r="J27" s="119">
        <f t="shared" si="1"/>
        <v>0</v>
      </c>
      <c r="K27" s="18"/>
      <c r="L27" s="19"/>
    </row>
    <row r="28" spans="2:12" x14ac:dyDescent="0.2">
      <c r="B28" s="14" t="s">
        <v>306</v>
      </c>
      <c r="C28" s="20" t="s">
        <v>307</v>
      </c>
      <c r="D28" s="14" t="s">
        <v>23</v>
      </c>
      <c r="E28" s="14">
        <v>20</v>
      </c>
      <c r="F28" s="16"/>
      <c r="G28" s="17"/>
      <c r="H28" s="88">
        <f>'Category Discounts'!$C$14</f>
        <v>0</v>
      </c>
      <c r="I28" s="11">
        <f t="shared" si="0"/>
        <v>0</v>
      </c>
      <c r="J28" s="119">
        <f t="shared" si="1"/>
        <v>0</v>
      </c>
      <c r="K28" s="18"/>
      <c r="L28" s="19"/>
    </row>
    <row r="29" spans="2:12" ht="13.5" thickBot="1" x14ac:dyDescent="0.25">
      <c r="B29" s="14" t="s">
        <v>308</v>
      </c>
      <c r="C29" s="20" t="s">
        <v>309</v>
      </c>
      <c r="D29" s="14" t="s">
        <v>23</v>
      </c>
      <c r="E29" s="14">
        <v>25</v>
      </c>
      <c r="F29" s="16"/>
      <c r="G29" s="17"/>
      <c r="H29" s="88">
        <f>'Category Discounts'!$C$14</f>
        <v>0</v>
      </c>
      <c r="I29" s="54">
        <f t="shared" si="0"/>
        <v>0</v>
      </c>
      <c r="J29" s="121">
        <f t="shared" si="1"/>
        <v>0</v>
      </c>
      <c r="K29" s="18"/>
      <c r="L29" s="19"/>
    </row>
    <row r="30" spans="2:12" ht="15.75" customHeight="1" thickBot="1" x14ac:dyDescent="0.25">
      <c r="G30" s="191" t="s">
        <v>486</v>
      </c>
      <c r="H30" s="191"/>
      <c r="I30" s="192"/>
      <c r="J30" s="57">
        <f>SUM(J15:J29)</f>
        <v>0</v>
      </c>
    </row>
  </sheetData>
  <sheetProtection algorithmName="SHA-512" hashValue="xS4VIGOaHIDm37btOSPExLejA3p1pmlZXFeANw6clxyCa1h0sRat+46ghAHLqxMeLx+gdg0RI3rRb3txf9Doow==" saltValue="zLdA6UzqWVgTQKaAn9kffA==" spinCount="100000" sheet="1" objects="1" scenarios="1"/>
  <mergeCells count="10">
    <mergeCell ref="G4:J4"/>
    <mergeCell ref="G13:L13"/>
    <mergeCell ref="G30:I30"/>
    <mergeCell ref="B12:L12"/>
    <mergeCell ref="B6:L6"/>
    <mergeCell ref="B7:L7"/>
    <mergeCell ref="B8:L8"/>
    <mergeCell ref="B9:L9"/>
    <mergeCell ref="B10:L10"/>
    <mergeCell ref="B11:L11"/>
  </mergeCells>
  <conditionalFormatting sqref="G4:H4">
    <cfRule type="cellIs" dxfId="20" priority="2" operator="greaterThan">
      <formula>0.9</formula>
    </cfRule>
    <cfRule type="cellIs" dxfId="19" priority="3" operator="lessThan">
      <formula>0.9</formula>
    </cfRule>
  </conditionalFormatting>
  <conditionalFormatting sqref="G4:J4">
    <cfRule type="containsBlanks" dxfId="18" priority="1">
      <formula>LEN(TRIM(G4))=0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D32E-248D-4DDD-896B-580CE36A6F4A}">
  <dimension ref="B2:L40"/>
  <sheetViews>
    <sheetView showGridLines="0" workbookViewId="0">
      <selection activeCell="G24" sqref="G24"/>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42578125" style="2" bestFit="1" customWidth="1"/>
    <col min="8" max="8" width="11.85546875" style="44" bestFit="1" customWidth="1"/>
    <col min="9" max="9" width="12" style="48" hidden="1" customWidth="1"/>
    <col min="10" max="10" width="14.7109375" style="2" customWidth="1"/>
    <col min="11" max="11" width="17.7109375" style="2" customWidth="1"/>
    <col min="12" max="12" width="48.7109375" style="2" customWidth="1"/>
    <col min="13" max="16384" width="9.140625" style="2"/>
  </cols>
  <sheetData>
    <row r="2" spans="2:12" ht="13.5" thickBot="1" x14ac:dyDescent="0.25">
      <c r="B2" s="1" t="str">
        <f>Instructions!B2</f>
        <v>RFP 61-25-81398 - Laboratory Supplies and Related Services</v>
      </c>
      <c r="F2" s="21"/>
      <c r="G2" s="24"/>
      <c r="H2" s="42"/>
      <c r="I2" s="47"/>
      <c r="J2" s="24"/>
      <c r="K2" s="24"/>
      <c r="L2" s="24"/>
    </row>
    <row r="3" spans="2:12" ht="13.5" thickBot="1" x14ac:dyDescent="0.25">
      <c r="B3" s="1" t="s">
        <v>7</v>
      </c>
      <c r="F3" s="27" t="s">
        <v>476</v>
      </c>
      <c r="G3" s="23">
        <f>Instructions!D2</f>
        <v>0</v>
      </c>
      <c r="H3" s="50"/>
      <c r="I3" s="52"/>
      <c r="J3" s="22"/>
      <c r="K3" s="24"/>
      <c r="L3" s="24"/>
    </row>
    <row r="4" spans="2:12" ht="13.5" thickBot="1" x14ac:dyDescent="0.25">
      <c r="B4" s="1"/>
      <c r="F4" s="28" t="s">
        <v>12</v>
      </c>
      <c r="G4" s="193" t="str">
        <f>IF(COUNTA(G15:G27)=0, "", COUNTA(G15:G27)/ROWS(G15:G27))</f>
        <v/>
      </c>
      <c r="H4" s="193"/>
      <c r="I4" s="193"/>
      <c r="J4" s="194"/>
    </row>
    <row r="5" spans="2:12" ht="13.5" thickBot="1" x14ac:dyDescent="0.25"/>
    <row r="6" spans="2:12" ht="54.75" customHeight="1" x14ac:dyDescent="0.2">
      <c r="B6" s="165" t="s">
        <v>492</v>
      </c>
      <c r="C6" s="166"/>
      <c r="D6" s="166"/>
      <c r="E6" s="166"/>
      <c r="F6" s="166"/>
      <c r="G6" s="166"/>
      <c r="H6" s="166"/>
      <c r="I6" s="166"/>
      <c r="J6" s="166"/>
      <c r="K6" s="166"/>
      <c r="L6" s="167"/>
    </row>
    <row r="7" spans="2:12" ht="15" x14ac:dyDescent="0.2">
      <c r="B7" s="159" t="s">
        <v>499</v>
      </c>
      <c r="C7" s="160"/>
      <c r="D7" s="160"/>
      <c r="E7" s="160"/>
      <c r="F7" s="160"/>
      <c r="G7" s="160"/>
      <c r="H7" s="160"/>
      <c r="I7" s="160"/>
      <c r="J7" s="160"/>
      <c r="K7" s="160"/>
      <c r="L7" s="161"/>
    </row>
    <row r="8" spans="2:12" x14ac:dyDescent="0.2">
      <c r="B8" s="168" t="s">
        <v>500</v>
      </c>
      <c r="C8" s="169"/>
      <c r="D8" s="169"/>
      <c r="E8" s="169"/>
      <c r="F8" s="169"/>
      <c r="G8" s="169"/>
      <c r="H8" s="169"/>
      <c r="I8" s="169"/>
      <c r="J8" s="169"/>
      <c r="K8" s="169"/>
      <c r="L8" s="170"/>
    </row>
    <row r="9" spans="2:12" x14ac:dyDescent="0.2">
      <c r="B9" s="168" t="s">
        <v>501</v>
      </c>
      <c r="C9" s="169"/>
      <c r="D9" s="169"/>
      <c r="E9" s="169"/>
      <c r="F9" s="169"/>
      <c r="G9" s="169"/>
      <c r="H9" s="169"/>
      <c r="I9" s="169"/>
      <c r="J9" s="169"/>
      <c r="K9" s="169"/>
      <c r="L9" s="170"/>
    </row>
    <row r="10" spans="2:12" x14ac:dyDescent="0.2">
      <c r="B10" s="168" t="s">
        <v>502</v>
      </c>
      <c r="C10" s="169"/>
      <c r="D10" s="169"/>
      <c r="E10" s="169"/>
      <c r="F10" s="169"/>
      <c r="G10" s="169"/>
      <c r="H10" s="169"/>
      <c r="I10" s="169"/>
      <c r="J10" s="169"/>
      <c r="K10" s="169"/>
      <c r="L10" s="170"/>
    </row>
    <row r="11" spans="2:12" ht="13.5" thickBot="1" x14ac:dyDescent="0.25">
      <c r="B11" s="171" t="s">
        <v>503</v>
      </c>
      <c r="C11" s="172"/>
      <c r="D11" s="172"/>
      <c r="E11" s="172"/>
      <c r="F11" s="172"/>
      <c r="G11" s="172"/>
      <c r="H11" s="172"/>
      <c r="I11" s="172"/>
      <c r="J11" s="172"/>
      <c r="K11" s="172"/>
      <c r="L11" s="173"/>
    </row>
    <row r="12" spans="2:12" ht="15" customHeight="1" x14ac:dyDescent="0.2">
      <c r="B12" s="93"/>
      <c r="C12" s="93"/>
      <c r="D12" s="93"/>
      <c r="E12" s="93"/>
      <c r="F12" s="93"/>
      <c r="G12" s="93"/>
      <c r="H12" s="93"/>
      <c r="I12" s="93"/>
      <c r="J12" s="93"/>
      <c r="K12" s="93"/>
      <c r="L12" s="93"/>
    </row>
    <row r="13" spans="2:12" s="100" customFormat="1" ht="15" x14ac:dyDescent="0.25">
      <c r="G13" s="181" t="s">
        <v>13</v>
      </c>
      <c r="H13" s="181"/>
      <c r="I13" s="181"/>
      <c r="J13" s="181"/>
      <c r="K13" s="181"/>
      <c r="L13" s="181"/>
    </row>
    <row r="14" spans="2:12" ht="38.25" x14ac:dyDescent="0.2">
      <c r="B14" s="79" t="s">
        <v>14</v>
      </c>
      <c r="C14" s="80" t="s">
        <v>15</v>
      </c>
      <c r="D14" s="81" t="s">
        <v>16</v>
      </c>
      <c r="E14" s="82" t="s">
        <v>17</v>
      </c>
      <c r="F14" s="80" t="s">
        <v>18</v>
      </c>
      <c r="G14" s="83" t="s">
        <v>484</v>
      </c>
      <c r="H14" s="84" t="s">
        <v>1</v>
      </c>
      <c r="I14" s="83" t="s">
        <v>485</v>
      </c>
      <c r="J14" s="83" t="s">
        <v>487</v>
      </c>
      <c r="K14" s="80" t="s">
        <v>14</v>
      </c>
      <c r="L14" s="80" t="s">
        <v>19</v>
      </c>
    </row>
    <row r="15" spans="2:12" x14ac:dyDescent="0.2">
      <c r="B15" s="8">
        <v>521</v>
      </c>
      <c r="C15" s="85" t="s">
        <v>310</v>
      </c>
      <c r="D15" s="8" t="s">
        <v>23</v>
      </c>
      <c r="E15" s="8">
        <v>10</v>
      </c>
      <c r="F15" s="10"/>
      <c r="G15" s="11"/>
      <c r="H15" s="77">
        <f>'Category Discounts'!$C$15</f>
        <v>0</v>
      </c>
      <c r="I15" s="11">
        <f>G15*H15</f>
        <v>0</v>
      </c>
      <c r="J15" s="119">
        <f>G15-I15</f>
        <v>0</v>
      </c>
      <c r="K15" s="12"/>
      <c r="L15" s="13"/>
    </row>
    <row r="16" spans="2:12" x14ac:dyDescent="0.2">
      <c r="B16" s="14">
        <v>1450</v>
      </c>
      <c r="C16" s="86" t="s">
        <v>311</v>
      </c>
      <c r="D16" s="14" t="s">
        <v>45</v>
      </c>
      <c r="E16" s="14">
        <v>1</v>
      </c>
      <c r="F16" s="16"/>
      <c r="G16" s="17"/>
      <c r="H16" s="77">
        <f>'Category Discounts'!$C$15</f>
        <v>0</v>
      </c>
      <c r="I16" s="17">
        <f t="shared" ref="I16:I27" si="0">G16*H16</f>
        <v>0</v>
      </c>
      <c r="J16" s="122">
        <f t="shared" ref="J16:J27" si="1">G16-I16</f>
        <v>0</v>
      </c>
      <c r="K16" s="18"/>
      <c r="L16" s="19"/>
    </row>
    <row r="17" spans="2:12" x14ac:dyDescent="0.2">
      <c r="B17" s="14" t="s">
        <v>312</v>
      </c>
      <c r="C17" s="86" t="s">
        <v>313</v>
      </c>
      <c r="D17" s="14" t="s">
        <v>23</v>
      </c>
      <c r="E17" s="14">
        <v>10</v>
      </c>
      <c r="F17" s="16"/>
      <c r="G17" s="17"/>
      <c r="H17" s="77">
        <f>'Category Discounts'!$C$15</f>
        <v>0</v>
      </c>
      <c r="I17" s="17">
        <f t="shared" si="0"/>
        <v>0</v>
      </c>
      <c r="J17" s="122">
        <f t="shared" si="1"/>
        <v>0</v>
      </c>
      <c r="K17" s="18"/>
      <c r="L17" s="19"/>
    </row>
    <row r="18" spans="2:12" x14ac:dyDescent="0.2">
      <c r="B18" s="14" t="s">
        <v>314</v>
      </c>
      <c r="C18" s="86" t="s">
        <v>125</v>
      </c>
      <c r="D18" s="14" t="s">
        <v>23</v>
      </c>
      <c r="E18" s="14">
        <v>500</v>
      </c>
      <c r="F18" s="16"/>
      <c r="G18" s="17"/>
      <c r="H18" s="77">
        <f>'Category Discounts'!$C$15</f>
        <v>0</v>
      </c>
      <c r="I18" s="17">
        <f t="shared" si="0"/>
        <v>0</v>
      </c>
      <c r="J18" s="122">
        <f t="shared" si="1"/>
        <v>0</v>
      </c>
      <c r="K18" s="18"/>
      <c r="L18" s="19"/>
    </row>
    <row r="19" spans="2:12" x14ac:dyDescent="0.2">
      <c r="B19" s="14" t="s">
        <v>315</v>
      </c>
      <c r="C19" s="86" t="s">
        <v>316</v>
      </c>
      <c r="D19" s="14" t="s">
        <v>45</v>
      </c>
      <c r="E19" s="14">
        <v>1</v>
      </c>
      <c r="F19" s="16"/>
      <c r="G19" s="17"/>
      <c r="H19" s="77">
        <f>'Category Discounts'!$C$15</f>
        <v>0</v>
      </c>
      <c r="I19" s="17">
        <f t="shared" si="0"/>
        <v>0</v>
      </c>
      <c r="J19" s="122">
        <f t="shared" si="1"/>
        <v>0</v>
      </c>
      <c r="K19" s="18"/>
      <c r="L19" s="19"/>
    </row>
    <row r="20" spans="2:12" x14ac:dyDescent="0.2">
      <c r="B20" s="14">
        <v>4121</v>
      </c>
      <c r="C20" s="86" t="s">
        <v>317</v>
      </c>
      <c r="D20" s="14" t="s">
        <v>45</v>
      </c>
      <c r="E20" s="14">
        <v>1</v>
      </c>
      <c r="F20" s="16"/>
      <c r="G20" s="17"/>
      <c r="H20" s="77">
        <f>'Category Discounts'!$C$15</f>
        <v>0</v>
      </c>
      <c r="I20" s="17">
        <f t="shared" si="0"/>
        <v>0</v>
      </c>
      <c r="J20" s="122">
        <f t="shared" si="1"/>
        <v>0</v>
      </c>
      <c r="K20" s="18"/>
      <c r="L20" s="19"/>
    </row>
    <row r="21" spans="2:12" x14ac:dyDescent="0.2">
      <c r="B21" s="14">
        <v>15079614</v>
      </c>
      <c r="C21" s="86" t="s">
        <v>318</v>
      </c>
      <c r="D21" s="14" t="s">
        <v>45</v>
      </c>
      <c r="E21" s="14">
        <v>1</v>
      </c>
      <c r="F21" s="16"/>
      <c r="G21" s="17"/>
      <c r="H21" s="77">
        <f>'Category Discounts'!$C$15</f>
        <v>0</v>
      </c>
      <c r="I21" s="17">
        <f t="shared" si="0"/>
        <v>0</v>
      </c>
      <c r="J21" s="122">
        <f t="shared" si="1"/>
        <v>0</v>
      </c>
      <c r="K21" s="18"/>
      <c r="L21" s="19"/>
    </row>
    <row r="22" spans="2:12" x14ac:dyDescent="0.2">
      <c r="B22" s="14">
        <v>2261840</v>
      </c>
      <c r="C22" s="86" t="s">
        <v>319</v>
      </c>
      <c r="D22" s="14" t="s">
        <v>45</v>
      </c>
      <c r="E22" s="14">
        <v>1</v>
      </c>
      <c r="F22" s="16"/>
      <c r="G22" s="17"/>
      <c r="H22" s="77">
        <f>'Category Discounts'!$C$15</f>
        <v>0</v>
      </c>
      <c r="I22" s="17">
        <f t="shared" si="0"/>
        <v>0</v>
      </c>
      <c r="J22" s="122">
        <f t="shared" si="1"/>
        <v>0</v>
      </c>
      <c r="K22" s="18"/>
      <c r="L22" s="19"/>
    </row>
    <row r="23" spans="2:12" x14ac:dyDescent="0.2">
      <c r="B23" s="14" t="s">
        <v>320</v>
      </c>
      <c r="C23" s="86" t="s">
        <v>321</v>
      </c>
      <c r="D23" s="14" t="s">
        <v>45</v>
      </c>
      <c r="E23" s="14">
        <v>1</v>
      </c>
      <c r="F23" s="16"/>
      <c r="G23" s="17"/>
      <c r="H23" s="77">
        <f>'Category Discounts'!$C$15</f>
        <v>0</v>
      </c>
      <c r="I23" s="17">
        <f t="shared" si="0"/>
        <v>0</v>
      </c>
      <c r="J23" s="122">
        <f t="shared" si="1"/>
        <v>0</v>
      </c>
      <c r="K23" s="18"/>
      <c r="L23" s="19"/>
    </row>
    <row r="24" spans="2:12" x14ac:dyDescent="0.2">
      <c r="B24" s="14" t="s">
        <v>322</v>
      </c>
      <c r="C24" s="86" t="s">
        <v>323</v>
      </c>
      <c r="D24" s="14" t="s">
        <v>23</v>
      </c>
      <c r="E24" s="14">
        <v>10</v>
      </c>
      <c r="F24" s="16"/>
      <c r="G24" s="17"/>
      <c r="H24" s="77">
        <f>'Category Discounts'!$C$15</f>
        <v>0</v>
      </c>
      <c r="I24" s="17">
        <f t="shared" si="0"/>
        <v>0</v>
      </c>
      <c r="J24" s="122">
        <f t="shared" si="1"/>
        <v>0</v>
      </c>
      <c r="K24" s="18"/>
      <c r="L24" s="19"/>
    </row>
    <row r="25" spans="2:12" x14ac:dyDescent="0.2">
      <c r="B25" s="14">
        <v>27033</v>
      </c>
      <c r="C25" s="86" t="s">
        <v>324</v>
      </c>
      <c r="D25" s="14" t="s">
        <v>45</v>
      </c>
      <c r="E25" s="14">
        <v>1</v>
      </c>
      <c r="F25" s="16"/>
      <c r="G25" s="17"/>
      <c r="H25" s="77">
        <f>'Category Discounts'!$C$15</f>
        <v>0</v>
      </c>
      <c r="I25" s="17">
        <f t="shared" si="0"/>
        <v>0</v>
      </c>
      <c r="J25" s="122">
        <f t="shared" si="1"/>
        <v>0</v>
      </c>
      <c r="K25" s="18"/>
      <c r="L25" s="19"/>
    </row>
    <row r="26" spans="2:12" x14ac:dyDescent="0.2">
      <c r="B26" s="115" t="s">
        <v>325</v>
      </c>
      <c r="C26" s="86" t="s">
        <v>326</v>
      </c>
      <c r="D26" s="14" t="s">
        <v>45</v>
      </c>
      <c r="E26" s="14">
        <v>1</v>
      </c>
      <c r="F26" s="16"/>
      <c r="G26" s="17"/>
      <c r="H26" s="77">
        <f>'Category Discounts'!$C$15</f>
        <v>0</v>
      </c>
      <c r="I26" s="17">
        <f t="shared" si="0"/>
        <v>0</v>
      </c>
      <c r="J26" s="122">
        <f t="shared" si="1"/>
        <v>0</v>
      </c>
      <c r="K26" s="18"/>
      <c r="L26" s="19"/>
    </row>
    <row r="27" spans="2:12" ht="26.25" thickBot="1" x14ac:dyDescent="0.25">
      <c r="B27" s="14">
        <v>9173</v>
      </c>
      <c r="C27" s="86" t="s">
        <v>327</v>
      </c>
      <c r="D27" s="14" t="s">
        <v>45</v>
      </c>
      <c r="E27" s="14">
        <v>1</v>
      </c>
      <c r="F27" s="16"/>
      <c r="G27" s="17"/>
      <c r="H27" s="77">
        <f>'Category Discounts'!$C$15</f>
        <v>0</v>
      </c>
      <c r="I27" s="58">
        <f t="shared" si="0"/>
        <v>0</v>
      </c>
      <c r="J27" s="123">
        <f t="shared" si="1"/>
        <v>0</v>
      </c>
      <c r="K27" s="18"/>
      <c r="L27" s="19"/>
    </row>
    <row r="28" spans="2:12" ht="15.75" customHeight="1" thickBot="1" x14ac:dyDescent="0.25">
      <c r="G28" s="195" t="s">
        <v>486</v>
      </c>
      <c r="H28" s="195"/>
      <c r="I28" s="196"/>
      <c r="J28" s="56">
        <f>SUM(J24:J27)</f>
        <v>0</v>
      </c>
    </row>
    <row r="40" spans="8:8" x14ac:dyDescent="0.2">
      <c r="H40" s="89"/>
    </row>
  </sheetData>
  <sheetProtection algorithmName="SHA-512" hashValue="KZiyEgqvU0mFFL1cFopkPDytxjIplXc2uH45SOQqtoW+JQnMfoCdoiLL9CRHePlACG3YonNri01O2glANw1Edg==" saltValue="PVhjWuUExX0Osd1l7TgZcw==" spinCount="100000" sheet="1" objects="1" scenarios="1"/>
  <mergeCells count="9">
    <mergeCell ref="G4:J4"/>
    <mergeCell ref="G13:L13"/>
    <mergeCell ref="G28:I28"/>
    <mergeCell ref="B6:L6"/>
    <mergeCell ref="B7:L7"/>
    <mergeCell ref="B8:L8"/>
    <mergeCell ref="B9:L9"/>
    <mergeCell ref="B10:L10"/>
    <mergeCell ref="B11:L11"/>
  </mergeCells>
  <conditionalFormatting sqref="G4:H4">
    <cfRule type="cellIs" dxfId="17" priority="2" operator="greaterThan">
      <formula>0.9</formula>
    </cfRule>
    <cfRule type="cellIs" dxfId="16" priority="3" operator="lessThan">
      <formula>0.9</formula>
    </cfRule>
  </conditionalFormatting>
  <conditionalFormatting sqref="G4:J4">
    <cfRule type="containsBlanks" dxfId="15" priority="1">
      <formula>LEN(TRIM(G4))=0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574570357FAF49B540B1229CED91C8" ma:contentTypeVersion="4" ma:contentTypeDescription="Create a new document." ma:contentTypeScope="" ma:versionID="59e5bf57d094d33c8d6a7062416b2498">
  <xsd:schema xmlns:xsd="http://www.w3.org/2001/XMLSchema" xmlns:xs="http://www.w3.org/2001/XMLSchema" xmlns:p="http://schemas.microsoft.com/office/2006/metadata/properties" xmlns:ns2="07614435-996d-42a5-8e11-4bfebcd7b29a" targetNamespace="http://schemas.microsoft.com/office/2006/metadata/properties" ma:root="true" ma:fieldsID="e7bbe26556324146996ee2bb49f2adbb" ns2:_="">
    <xsd:import namespace="07614435-996d-42a5-8e11-4bfebcd7b29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4435-996d-42a5-8e11-4bfebcd7b2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406D45-5894-4F54-8DBD-1D398B2AE5B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AB4269A-E5C9-4296-AFF9-A4D5DD9F102F}">
  <ds:schemaRefs>
    <ds:schemaRef ds:uri="http://schemas.microsoft.com/sharepoint/v3/contenttype/forms"/>
  </ds:schemaRefs>
</ds:datastoreItem>
</file>

<file path=customXml/itemProps3.xml><?xml version="1.0" encoding="utf-8"?>
<ds:datastoreItem xmlns:ds="http://schemas.openxmlformats.org/officeDocument/2006/customXml" ds:itemID="{EE20CB20-38F8-4F4E-858D-6E735552BA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14435-996d-42a5-8e11-4bfebcd7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Category Discounts</vt:lpstr>
      <vt:lpstr>1. Lab Consumable MB</vt:lpstr>
      <vt:lpstr>2. Biologicals MB</vt:lpstr>
      <vt:lpstr>3. Lab Equipment &amp; Furniture MB</vt:lpstr>
      <vt:lpstr>4. Chromatography MB</vt:lpstr>
      <vt:lpstr>5. Lab Chemicals MB</vt:lpstr>
      <vt:lpstr>6. Lab Diagnostics MB</vt:lpstr>
      <vt:lpstr>7. Lab Instr. &amp; Uten. MB</vt:lpstr>
      <vt:lpstr>8. Labware MB</vt:lpstr>
      <vt:lpstr>9. Lab Filtration MB</vt:lpstr>
      <vt:lpstr>10. Safety Eqip MB</vt:lpstr>
      <vt:lpstr>11.Testing &amp; Particle Sizing MB</vt:lpstr>
      <vt:lpstr>12. Sample Collection MB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Sample IV, Arthur</cp:lastModifiedBy>
  <cp:revision/>
  <dcterms:created xsi:type="dcterms:W3CDTF">2024-09-25T13:14:52Z</dcterms:created>
  <dcterms:modified xsi:type="dcterms:W3CDTF">2025-02-05T19:45:00Z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0x01010023574570357FAF49B540B1229CED91C8</vt:lpwstr>
  </property>
  <property fmtid="{D5CDD505-2E9C-101B-9397-08002B2CF9AE}" pid="3" name="xd_ProgID">
    <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